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andreasgraefe/Library/Mobile Documents/com~apple~CloudDocs/Research/PollyVote/2016/Recaps/Expert judgment/Publication/SJDM/Revision/"/>
    </mc:Choice>
  </mc:AlternateContent>
  <xr:revisionPtr revIDLastSave="0" documentId="13_ncr:1_{672699AB-E805-C54F-8841-9B6711F2ECF6}" xr6:coauthVersionLast="34" xr6:coauthVersionMax="34" xr10:uidLastSave="{00000000-0000-0000-0000-000000000000}"/>
  <bookViews>
    <workbookView xWindow="600" yWindow="540" windowWidth="28800" windowHeight="16560" tabRatio="500" xr2:uid="{00000000-000D-0000-FFFF-FFFF00000000}"/>
  </bookViews>
  <sheets>
    <sheet name="File overview" sheetId="12" r:id="rId1"/>
    <sheet name="_data_experts" sheetId="2" r:id="rId2"/>
    <sheet name="_data_models" sheetId="17" r:id="rId3"/>
    <sheet name="_data_RCP" sheetId="1" r:id="rId4"/>
    <sheet name="_data_elections" sheetId="3" r:id="rId5"/>
    <sheet name="Figure 2" sheetId="11" r:id="rId6"/>
    <sheet name="Figure 3" sheetId="13" r:id="rId7"/>
    <sheet name="Figure 1 (data)" sheetId="19" r:id="rId8"/>
    <sheet name="Figure 2 (data)" sheetId="20" r:id="rId9"/>
    <sheet name="Figure 3 (data)" sheetId="21" r:id="rId10"/>
    <sheet name="Appendix I" sheetId="10" r:id="rId11"/>
    <sheet name="Appendix II" sheetId="22" r:id="rId12"/>
    <sheet name="Appendix IV" sheetId="15" r:id="rId13"/>
  </sheets>
  <calcPr calcId="17901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9" i="21" l="1"/>
  <c r="E9" i="21"/>
  <c r="C9" i="21"/>
  <c r="D9" i="20"/>
  <c r="E9" i="20"/>
  <c r="F9" i="20"/>
  <c r="G9" i="20"/>
  <c r="C9" i="20"/>
  <c r="G41" i="22"/>
  <c r="F41" i="22"/>
  <c r="E41" i="22"/>
  <c r="D41" i="22"/>
  <c r="C41" i="22"/>
  <c r="B41" i="22"/>
  <c r="G40" i="22"/>
  <c r="F40" i="22"/>
  <c r="E40" i="22"/>
  <c r="D40" i="22"/>
  <c r="C40" i="22"/>
  <c r="B40" i="22"/>
  <c r="G39" i="22"/>
  <c r="F39" i="22"/>
  <c r="E39" i="22"/>
  <c r="D39" i="22"/>
  <c r="C39" i="22"/>
  <c r="B39" i="22"/>
  <c r="G38" i="22"/>
  <c r="F38" i="22"/>
  <c r="E38" i="22"/>
  <c r="D38" i="22"/>
  <c r="C38" i="22"/>
  <c r="B38" i="22"/>
  <c r="G37" i="22"/>
  <c r="F37" i="22"/>
  <c r="E37" i="22"/>
  <c r="D37" i="22"/>
  <c r="C37" i="22"/>
  <c r="B37" i="22"/>
  <c r="G36" i="22"/>
  <c r="F36" i="22"/>
  <c r="E36" i="22"/>
  <c r="D36" i="22"/>
  <c r="C36" i="22"/>
  <c r="B36" i="22"/>
  <c r="G35" i="22"/>
  <c r="F35" i="22"/>
  <c r="E35" i="22"/>
  <c r="D35" i="22"/>
  <c r="C35" i="22"/>
  <c r="B35" i="22"/>
  <c r="G34" i="22"/>
  <c r="F34" i="22"/>
  <c r="E34" i="22"/>
  <c r="D34" i="22"/>
  <c r="C34" i="22"/>
  <c r="B34" i="22"/>
  <c r="G33" i="22"/>
  <c r="F33" i="22"/>
  <c r="E33" i="22"/>
  <c r="D33" i="22"/>
  <c r="C33" i="22"/>
  <c r="B33" i="22"/>
  <c r="G32" i="22"/>
  <c r="F32" i="22"/>
  <c r="E32" i="22"/>
  <c r="D32" i="22"/>
  <c r="C32" i="22"/>
  <c r="B32" i="22"/>
  <c r="G31" i="22"/>
  <c r="F31" i="22"/>
  <c r="E31" i="22"/>
  <c r="D31" i="22"/>
  <c r="C31" i="22"/>
  <c r="B31" i="22"/>
  <c r="G30" i="22"/>
  <c r="F30" i="22"/>
  <c r="E30" i="22"/>
  <c r="D30" i="22"/>
  <c r="C30" i="22"/>
  <c r="B30" i="22"/>
  <c r="G29" i="22"/>
  <c r="F29" i="22"/>
  <c r="E29" i="22"/>
  <c r="D29" i="22"/>
  <c r="C29" i="22"/>
  <c r="B29" i="22"/>
  <c r="G28" i="22"/>
  <c r="F28" i="22"/>
  <c r="E28" i="22"/>
  <c r="D28" i="22"/>
  <c r="C28" i="22"/>
  <c r="B28" i="22"/>
  <c r="G27" i="22"/>
  <c r="F27" i="22"/>
  <c r="E27" i="22"/>
  <c r="D27" i="22"/>
  <c r="C27" i="22"/>
  <c r="B27" i="22"/>
  <c r="G26" i="22"/>
  <c r="F26" i="22"/>
  <c r="E26" i="22"/>
  <c r="D26" i="22"/>
  <c r="C26" i="22"/>
  <c r="B26" i="22"/>
  <c r="G25" i="22"/>
  <c r="F25" i="22"/>
  <c r="E25" i="22"/>
  <c r="D25" i="22"/>
  <c r="C25" i="22"/>
  <c r="B25" i="22"/>
  <c r="G24" i="22"/>
  <c r="F24" i="22"/>
  <c r="E24" i="22"/>
  <c r="D24" i="22"/>
  <c r="C24" i="22"/>
  <c r="B24" i="22"/>
  <c r="G23" i="22"/>
  <c r="F23" i="22"/>
  <c r="E23" i="22"/>
  <c r="D23" i="22"/>
  <c r="C23" i="22"/>
  <c r="B23" i="22"/>
  <c r="G22" i="22"/>
  <c r="F22" i="22"/>
  <c r="E22" i="22"/>
  <c r="D22" i="22"/>
  <c r="C22" i="22"/>
  <c r="B22" i="22"/>
  <c r="G21" i="22"/>
  <c r="F21" i="22"/>
  <c r="E21" i="22"/>
  <c r="D21" i="22"/>
  <c r="C21" i="22"/>
  <c r="B21" i="22"/>
  <c r="G20" i="22"/>
  <c r="F20" i="22"/>
  <c r="E20" i="22"/>
  <c r="D20" i="22"/>
  <c r="C20" i="22"/>
  <c r="B20" i="22"/>
  <c r="G19" i="22"/>
  <c r="F19" i="22"/>
  <c r="E19" i="22"/>
  <c r="D19" i="22"/>
  <c r="C19" i="22"/>
  <c r="B19" i="22"/>
  <c r="G18" i="22"/>
  <c r="F18" i="22"/>
  <c r="E18" i="22"/>
  <c r="D18" i="22"/>
  <c r="C18" i="22"/>
  <c r="B18" i="22"/>
  <c r="G17" i="22"/>
  <c r="F17" i="22"/>
  <c r="E17" i="22"/>
  <c r="D17" i="22"/>
  <c r="C17" i="22"/>
  <c r="B17" i="22"/>
  <c r="G16" i="22"/>
  <c r="F16" i="22"/>
  <c r="E16" i="22"/>
  <c r="D16" i="22"/>
  <c r="C16" i="22"/>
  <c r="B16" i="22"/>
  <c r="G15" i="22"/>
  <c r="F15" i="22"/>
  <c r="E15" i="22"/>
  <c r="D15" i="22"/>
  <c r="C15" i="22"/>
  <c r="B15" i="22"/>
  <c r="G14" i="22"/>
  <c r="F14" i="22"/>
  <c r="E14" i="22"/>
  <c r="D14" i="22"/>
  <c r="C14" i="22"/>
  <c r="B14" i="22"/>
  <c r="G13" i="22"/>
  <c r="F13" i="22"/>
  <c r="E13" i="22"/>
  <c r="D13" i="22"/>
  <c r="C13" i="22"/>
  <c r="B13" i="22"/>
  <c r="G12" i="22"/>
  <c r="F12" i="22"/>
  <c r="E12" i="22"/>
  <c r="D12" i="22"/>
  <c r="C12" i="22"/>
  <c r="B12" i="22"/>
  <c r="G11" i="22"/>
  <c r="F11" i="22"/>
  <c r="E11" i="22"/>
  <c r="D11" i="22"/>
  <c r="C11" i="22"/>
  <c r="B11" i="22"/>
  <c r="G10" i="22"/>
  <c r="F10" i="22"/>
  <c r="E10" i="22"/>
  <c r="D10" i="22"/>
  <c r="C10" i="22"/>
  <c r="B10" i="22"/>
  <c r="G9" i="22"/>
  <c r="F9" i="22"/>
  <c r="E9" i="22"/>
  <c r="D9" i="22"/>
  <c r="C9" i="22"/>
  <c r="B9" i="22"/>
  <c r="G8" i="22"/>
  <c r="F8" i="22"/>
  <c r="E8" i="22"/>
  <c r="D8" i="22"/>
  <c r="C8" i="22"/>
  <c r="B8" i="22"/>
  <c r="G7" i="22"/>
  <c r="F7" i="22"/>
  <c r="E7" i="22"/>
  <c r="D7" i="22"/>
  <c r="C7" i="22"/>
  <c r="B7" i="22"/>
  <c r="G6" i="22"/>
  <c r="F6" i="22"/>
  <c r="E6" i="22"/>
  <c r="D6" i="22"/>
  <c r="C6" i="22"/>
  <c r="B6" i="22"/>
  <c r="P9" i="21"/>
  <c r="O9" i="21"/>
  <c r="N9" i="21"/>
  <c r="K9" i="21"/>
  <c r="J9" i="21"/>
  <c r="I9" i="21"/>
  <c r="P8" i="21" a="1"/>
  <c r="P8" i="21"/>
  <c r="O8" i="21" a="1"/>
  <c r="O8" i="21"/>
  <c r="N8" i="21" a="1"/>
  <c r="N8" i="21"/>
  <c r="K8" i="21"/>
  <c r="J8" i="21"/>
  <c r="I8" i="21"/>
  <c r="E8" i="21"/>
  <c r="D8" i="21"/>
  <c r="C8" i="21"/>
  <c r="P7" i="21" a="1"/>
  <c r="P7" i="21"/>
  <c r="O7" i="21" a="1"/>
  <c r="O7" i="21"/>
  <c r="N7" i="21" a="1"/>
  <c r="N7" i="21"/>
  <c r="K7" i="21"/>
  <c r="J7" i="21"/>
  <c r="I7" i="21"/>
  <c r="E7" i="21"/>
  <c r="D7" i="21"/>
  <c r="C7" i="21"/>
  <c r="P6" i="21" a="1"/>
  <c r="P6" i="21"/>
  <c r="O6" i="21" a="1"/>
  <c r="O6" i="21"/>
  <c r="N6" i="21" a="1"/>
  <c r="N6" i="21"/>
  <c r="K6" i="21"/>
  <c r="J6" i="21"/>
  <c r="I6" i="21"/>
  <c r="E6" i="21"/>
  <c r="D6" i="21"/>
  <c r="C6" i="21"/>
  <c r="P5" i="21" a="1"/>
  <c r="P5" i="21"/>
  <c r="O5" i="21" a="1"/>
  <c r="O5" i="21"/>
  <c r="N5" i="21" a="1"/>
  <c r="N5" i="21"/>
  <c r="K5" i="21"/>
  <c r="J5" i="21"/>
  <c r="I5" i="21"/>
  <c r="E5" i="21"/>
  <c r="D5" i="21"/>
  <c r="C5" i="21"/>
  <c r="C5" i="20"/>
  <c r="D5" i="20"/>
  <c r="E5" i="20"/>
  <c r="F5" i="20"/>
  <c r="G5" i="20"/>
  <c r="N5" i="20" a="1"/>
  <c r="N5" i="20"/>
  <c r="I5" i="20"/>
  <c r="O5" i="20" a="1"/>
  <c r="O5" i="20"/>
  <c r="J5" i="20"/>
  <c r="P5" i="20" a="1"/>
  <c r="P5" i="20"/>
  <c r="K5" i="20"/>
  <c r="Q5" i="20" a="1"/>
  <c r="Q5" i="20"/>
  <c r="L5" i="20"/>
  <c r="R5" i="20" a="1"/>
  <c r="R5" i="20"/>
  <c r="M5" i="20"/>
  <c r="C6" i="20"/>
  <c r="D6" i="20"/>
  <c r="E6" i="20"/>
  <c r="F6" i="20"/>
  <c r="G6" i="20"/>
  <c r="N6" i="20" a="1"/>
  <c r="N6" i="20"/>
  <c r="I6" i="20"/>
  <c r="O6" i="20" a="1"/>
  <c r="O6" i="20"/>
  <c r="J6" i="20"/>
  <c r="P6" i="20" a="1"/>
  <c r="P6" i="20"/>
  <c r="K6" i="20"/>
  <c r="Q6" i="20" a="1"/>
  <c r="Q6" i="20"/>
  <c r="L6" i="20"/>
  <c r="R6" i="20" a="1"/>
  <c r="R6" i="20"/>
  <c r="M6" i="20"/>
  <c r="C7" i="20"/>
  <c r="D7" i="20"/>
  <c r="E7" i="20"/>
  <c r="F7" i="20"/>
  <c r="G7" i="20"/>
  <c r="N7" i="20" a="1"/>
  <c r="N7" i="20"/>
  <c r="I7" i="20"/>
  <c r="O7" i="20" a="1"/>
  <c r="O7" i="20"/>
  <c r="J7" i="20"/>
  <c r="P7" i="20" a="1"/>
  <c r="P7" i="20"/>
  <c r="K7" i="20"/>
  <c r="Q7" i="20" a="1"/>
  <c r="Q7" i="20"/>
  <c r="L7" i="20"/>
  <c r="R7" i="20" a="1"/>
  <c r="R7" i="20"/>
  <c r="M7" i="20"/>
  <c r="C8" i="20"/>
  <c r="D8" i="20"/>
  <c r="E8" i="20"/>
  <c r="F8" i="20"/>
  <c r="G8" i="20"/>
  <c r="N8" i="20" a="1"/>
  <c r="N8" i="20"/>
  <c r="I8" i="20"/>
  <c r="O8" i="20" a="1"/>
  <c r="O8" i="20"/>
  <c r="J8" i="20"/>
  <c r="P8" i="20" a="1"/>
  <c r="P8" i="20"/>
  <c r="K8" i="20"/>
  <c r="Q8" i="20" a="1"/>
  <c r="Q8" i="20"/>
  <c r="L8" i="20"/>
  <c r="R8" i="20" a="1"/>
  <c r="R8" i="20"/>
  <c r="M8" i="20"/>
  <c r="N9" i="20"/>
  <c r="I9" i="20"/>
  <c r="O9" i="20"/>
  <c r="J9" i="20"/>
  <c r="P9" i="20"/>
  <c r="K9" i="20"/>
  <c r="Q9" i="20" a="1"/>
  <c r="Q9" i="20"/>
  <c r="L9" i="20"/>
  <c r="R9" i="20"/>
  <c r="M9" i="20"/>
  <c r="F6" i="19"/>
  <c r="F7" i="19"/>
  <c r="F8" i="19"/>
  <c r="F9" i="19"/>
  <c r="F10" i="19"/>
  <c r="E6" i="19"/>
  <c r="E7" i="19"/>
  <c r="E8" i="19"/>
  <c r="E9" i="19"/>
  <c r="E10" i="19"/>
  <c r="D6" i="19"/>
  <c r="D7" i="19"/>
  <c r="D8" i="19"/>
  <c r="D9" i="19"/>
  <c r="D10" i="19"/>
  <c r="C6" i="19"/>
  <c r="C7" i="19"/>
  <c r="C8" i="19"/>
  <c r="C9" i="19"/>
  <c r="C10" i="19"/>
  <c r="B10" i="19"/>
  <c r="B9" i="19"/>
  <c r="B8" i="19"/>
  <c r="B7" i="19"/>
  <c r="B6" i="19"/>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Z453" i="2"/>
  <c r="Z452" i="2"/>
  <c r="Z451" i="2"/>
  <c r="Z450" i="2"/>
  <c r="Z449" i="2"/>
  <c r="Z448" i="2"/>
  <c r="Z447" i="2"/>
  <c r="Z446" i="2"/>
  <c r="Z445" i="2"/>
  <c r="Z444" i="2"/>
  <c r="Z443" i="2"/>
  <c r="Z442" i="2"/>
  <c r="Z441" i="2"/>
  <c r="Z440" i="2"/>
  <c r="Z439" i="2"/>
  <c r="Z438" i="2"/>
  <c r="Z437" i="2"/>
  <c r="Z436" i="2"/>
  <c r="Z435" i="2"/>
  <c r="Z434" i="2"/>
  <c r="Z433" i="2"/>
  <c r="Z432" i="2"/>
  <c r="Z431" i="2"/>
  <c r="Z430" i="2"/>
  <c r="Z429" i="2"/>
  <c r="Z428" i="2"/>
  <c r="Z427" i="2"/>
  <c r="Z426" i="2"/>
  <c r="Z425" i="2"/>
  <c r="Z424" i="2"/>
  <c r="Z423" i="2"/>
  <c r="Z422" i="2"/>
  <c r="Z421" i="2"/>
  <c r="Z420" i="2"/>
  <c r="Z419" i="2"/>
  <c r="Z418" i="2"/>
  <c r="Z417" i="2"/>
  <c r="Z416" i="2"/>
  <c r="Z415" i="2"/>
  <c r="Z414" i="2"/>
  <c r="Z413" i="2"/>
  <c r="Z412" i="2"/>
  <c r="Z411" i="2"/>
  <c r="Z410" i="2"/>
  <c r="Z409" i="2"/>
  <c r="Z408" i="2"/>
  <c r="Z407" i="2"/>
  <c r="Z406" i="2"/>
  <c r="Z405" i="2"/>
  <c r="Z404" i="2"/>
  <c r="Z403" i="2"/>
  <c r="Z402" i="2"/>
  <c r="Z401" i="2"/>
  <c r="Z400" i="2"/>
  <c r="Z399" i="2"/>
  <c r="Z398" i="2"/>
  <c r="Z397" i="2"/>
  <c r="Z396" i="2"/>
  <c r="Z395" i="2"/>
  <c r="Z394" i="2"/>
  <c r="Z393" i="2"/>
  <c r="Z392" i="2"/>
  <c r="Z391" i="2"/>
  <c r="Z390" i="2"/>
  <c r="Z389" i="2"/>
  <c r="Z388" i="2"/>
  <c r="Z387" i="2"/>
  <c r="Z386" i="2"/>
  <c r="Z385" i="2"/>
  <c r="Z384" i="2"/>
  <c r="Z383" i="2"/>
  <c r="Z382" i="2"/>
  <c r="Z381" i="2"/>
  <c r="Z380" i="2"/>
  <c r="Z379" i="2"/>
  <c r="Z378" i="2"/>
  <c r="Z377" i="2"/>
  <c r="Z376" i="2"/>
  <c r="Z375" i="2"/>
  <c r="Z374" i="2"/>
  <c r="Z373" i="2"/>
  <c r="Z372" i="2"/>
  <c r="Z371" i="2"/>
  <c r="Z370" i="2"/>
  <c r="Z369" i="2"/>
  <c r="Z368" i="2"/>
  <c r="Z367" i="2"/>
  <c r="Z366" i="2"/>
  <c r="Z365" i="2"/>
  <c r="Z364" i="2"/>
  <c r="Z363" i="2"/>
  <c r="Z362" i="2"/>
  <c r="Z361" i="2"/>
  <c r="Z360" i="2"/>
  <c r="Z359" i="2"/>
  <c r="Z358" i="2"/>
  <c r="Z357" i="2"/>
  <c r="Z356" i="2"/>
  <c r="Z355" i="2"/>
  <c r="Z354" i="2"/>
  <c r="Z353" i="2"/>
  <c r="Z352" i="2"/>
  <c r="Z351" i="2"/>
  <c r="Z350" i="2"/>
  <c r="Z349" i="2"/>
  <c r="Z348" i="2"/>
  <c r="Z347" i="2"/>
  <c r="Z346" i="2"/>
  <c r="Z345" i="2"/>
  <c r="Z344" i="2"/>
  <c r="Z343" i="2"/>
  <c r="Z342" i="2"/>
  <c r="Z341" i="2"/>
  <c r="Z340" i="2"/>
  <c r="Z339" i="2"/>
  <c r="Z338" i="2"/>
  <c r="Z337" i="2"/>
  <c r="Z336" i="2"/>
  <c r="Z335" i="2"/>
  <c r="Z334" i="2"/>
  <c r="Z333" i="2"/>
  <c r="Z332" i="2"/>
  <c r="Z331" i="2"/>
  <c r="Z330" i="2"/>
  <c r="Z329" i="2"/>
  <c r="Z328" i="2"/>
  <c r="Z327" i="2"/>
  <c r="Z326" i="2"/>
  <c r="Z325" i="2"/>
  <c r="Z324" i="2"/>
  <c r="Z323" i="2"/>
  <c r="Z322" i="2"/>
  <c r="Z321" i="2"/>
  <c r="Z320" i="2"/>
  <c r="Z319" i="2"/>
  <c r="Z318" i="2"/>
  <c r="Z317" i="2"/>
  <c r="Z316" i="2"/>
  <c r="Z315" i="2"/>
  <c r="Z314" i="2"/>
  <c r="Z313" i="2"/>
  <c r="Z312" i="2"/>
  <c r="Z311" i="2"/>
  <c r="Z310" i="2"/>
  <c r="Z309" i="2"/>
  <c r="Z308" i="2"/>
  <c r="Z307" i="2"/>
  <c r="Z306" i="2"/>
  <c r="Z305" i="2"/>
  <c r="Z304" i="2"/>
  <c r="Z303" i="2"/>
  <c r="Z302" i="2"/>
  <c r="Z301" i="2"/>
  <c r="Z300" i="2"/>
  <c r="Z299" i="2"/>
  <c r="Z298" i="2"/>
  <c r="Z297" i="2"/>
  <c r="Z296" i="2"/>
  <c r="Z295" i="2"/>
  <c r="Z294" i="2"/>
  <c r="Z293" i="2"/>
  <c r="Z292" i="2"/>
  <c r="Z291" i="2"/>
  <c r="Z290" i="2"/>
  <c r="Z289" i="2"/>
  <c r="Z288" i="2"/>
  <c r="Z287" i="2"/>
  <c r="Z286" i="2"/>
  <c r="Z285" i="2"/>
  <c r="Z284" i="2"/>
  <c r="Z283" i="2"/>
  <c r="Z282" i="2"/>
  <c r="Z281" i="2"/>
  <c r="Z280" i="2"/>
  <c r="Z279" i="2"/>
  <c r="Z278" i="2"/>
  <c r="Z277" i="2"/>
  <c r="Z276" i="2"/>
  <c r="Z275" i="2"/>
  <c r="Z274" i="2"/>
  <c r="Z273" i="2"/>
  <c r="Z272" i="2"/>
  <c r="Z271" i="2"/>
  <c r="Z270" i="2"/>
  <c r="Z269" i="2"/>
  <c r="Z268" i="2"/>
  <c r="Z267" i="2"/>
  <c r="Z266" i="2"/>
  <c r="Z265" i="2"/>
  <c r="Z264" i="2"/>
  <c r="Z263" i="2"/>
  <c r="Z262" i="2"/>
  <c r="Z261" i="2"/>
  <c r="Z260" i="2"/>
  <c r="Z259" i="2"/>
  <c r="Z258" i="2"/>
  <c r="Z257" i="2"/>
  <c r="Z256" i="2"/>
  <c r="Z255" i="2"/>
  <c r="Z254" i="2"/>
  <c r="Z253" i="2"/>
  <c r="Z252" i="2"/>
  <c r="Z251" i="2"/>
  <c r="Z250" i="2"/>
  <c r="Z249" i="2"/>
  <c r="Z248" i="2"/>
  <c r="Z247" i="2"/>
  <c r="Z246" i="2"/>
  <c r="Z245" i="2"/>
  <c r="Z244" i="2"/>
  <c r="Z243" i="2"/>
  <c r="Z242" i="2"/>
  <c r="Z241" i="2"/>
  <c r="Z240" i="2"/>
  <c r="Z239" i="2"/>
  <c r="Z238" i="2"/>
  <c r="Z237" i="2"/>
  <c r="Z236" i="2"/>
  <c r="Z235" i="2"/>
  <c r="Z234" i="2"/>
  <c r="Z233" i="2"/>
  <c r="Z232" i="2"/>
  <c r="Z231" i="2"/>
  <c r="Z230" i="2"/>
  <c r="Z229" i="2"/>
  <c r="Z228" i="2"/>
  <c r="Z227" i="2"/>
  <c r="Z226" i="2"/>
  <c r="Z225" i="2"/>
  <c r="Z224" i="2"/>
  <c r="Z223" i="2"/>
  <c r="Z222" i="2"/>
  <c r="Z221" i="2"/>
  <c r="Z220" i="2"/>
  <c r="Z219" i="2"/>
  <c r="Z218" i="2"/>
  <c r="Z217" i="2"/>
  <c r="Z216" i="2"/>
  <c r="Z215" i="2"/>
  <c r="Z214" i="2"/>
  <c r="Z213" i="2"/>
  <c r="Z212" i="2"/>
  <c r="Z211" i="2"/>
  <c r="Z210" i="2"/>
  <c r="Z209" i="2"/>
  <c r="Z208" i="2"/>
  <c r="Z207" i="2"/>
  <c r="Z206" i="2"/>
  <c r="Z205" i="2"/>
  <c r="Z204" i="2"/>
  <c r="Z203" i="2"/>
  <c r="Z202" i="2"/>
  <c r="Z201" i="2"/>
  <c r="Z200" i="2"/>
  <c r="Z199" i="2"/>
  <c r="Z198" i="2"/>
  <c r="Z197" i="2"/>
  <c r="Z196" i="2"/>
  <c r="Z195" i="2"/>
  <c r="Z194" i="2"/>
  <c r="Z193" i="2"/>
  <c r="Z192" i="2"/>
  <c r="Z191" i="2"/>
  <c r="Z190" i="2"/>
  <c r="Z189" i="2"/>
  <c r="Z188" i="2"/>
  <c r="Z187" i="2"/>
  <c r="Z186" i="2"/>
  <c r="Z185" i="2"/>
  <c r="Z184" i="2"/>
  <c r="Z183" i="2"/>
  <c r="Z182" i="2"/>
  <c r="Z181" i="2"/>
  <c r="Z180" i="2"/>
  <c r="Z179" i="2"/>
  <c r="Z178" i="2"/>
  <c r="Z177" i="2"/>
  <c r="Z176" i="2"/>
  <c r="Z175" i="2"/>
  <c r="Z174" i="2"/>
  <c r="Z173" i="2"/>
  <c r="Z172" i="2"/>
  <c r="Z171" i="2"/>
  <c r="Z170" i="2"/>
  <c r="Z169" i="2"/>
  <c r="Z168" i="2"/>
  <c r="Z167" i="2"/>
  <c r="Z166" i="2"/>
  <c r="Z165" i="2"/>
  <c r="Z164" i="2"/>
  <c r="Z163" i="2"/>
  <c r="Z162" i="2"/>
  <c r="Z161" i="2"/>
  <c r="Z160" i="2"/>
  <c r="Z159" i="2"/>
  <c r="Z158" i="2"/>
  <c r="Z157" i="2"/>
  <c r="Z156" i="2"/>
  <c r="Z155" i="2"/>
  <c r="Z154" i="2"/>
  <c r="Z153" i="2"/>
  <c r="Z152" i="2"/>
  <c r="Z151" i="2"/>
  <c r="Z150" i="2"/>
  <c r="Z149" i="2"/>
  <c r="Z148" i="2"/>
  <c r="Z147" i="2"/>
  <c r="Z146" i="2"/>
  <c r="Z145" i="2"/>
  <c r="Z144" i="2"/>
  <c r="Z143" i="2"/>
  <c r="Z142" i="2"/>
  <c r="Z141" i="2"/>
  <c r="Z140" i="2"/>
  <c r="Z139" i="2"/>
  <c r="Z138" i="2"/>
  <c r="Z137" i="2"/>
  <c r="Z136" i="2"/>
  <c r="Z135" i="2"/>
  <c r="Z134" i="2"/>
  <c r="Z133" i="2"/>
  <c r="Z132" i="2"/>
  <c r="Z131" i="2"/>
  <c r="Z130" i="2"/>
  <c r="Z129" i="2"/>
  <c r="Z128" i="2"/>
  <c r="Z127" i="2"/>
  <c r="Z126" i="2"/>
  <c r="Z125" i="2"/>
  <c r="Z124" i="2"/>
  <c r="Z123" i="2"/>
  <c r="Z122" i="2"/>
  <c r="Z121" i="2"/>
  <c r="Z120" i="2"/>
  <c r="Z119" i="2"/>
  <c r="Z118" i="2"/>
  <c r="Z117" i="2"/>
  <c r="Z116" i="2"/>
  <c r="Z115" i="2"/>
  <c r="Z114" i="2"/>
  <c r="Z113" i="2"/>
  <c r="Z112" i="2"/>
  <c r="Z111" i="2"/>
  <c r="Z110" i="2"/>
  <c r="Z109" i="2"/>
  <c r="Z108" i="2"/>
  <c r="Z107" i="2"/>
  <c r="Z106" i="2"/>
  <c r="Z105" i="2"/>
  <c r="Z104" i="2"/>
  <c r="Z103" i="2"/>
  <c r="Z102" i="2"/>
  <c r="Z101" i="2"/>
  <c r="Z100" i="2"/>
  <c r="Z99" i="2"/>
  <c r="Z98" i="2"/>
  <c r="Z97" i="2"/>
  <c r="Z96" i="2"/>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Z4" i="2"/>
  <c r="Z3" i="2"/>
  <c r="Y2" i="2"/>
  <c r="AF2" i="2"/>
  <c r="AF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00" i="2"/>
  <c r="AF401" i="2"/>
  <c r="AF402" i="2"/>
  <c r="AF403" i="2"/>
  <c r="AF404" i="2"/>
  <c r="AF405" i="2"/>
  <c r="AF406" i="2"/>
  <c r="AF407" i="2"/>
  <c r="AF408" i="2"/>
  <c r="AF409" i="2"/>
  <c r="AF410" i="2"/>
  <c r="AF411" i="2"/>
  <c r="AF412" i="2"/>
  <c r="AF413" i="2"/>
  <c r="AF414" i="2"/>
  <c r="AF415" i="2"/>
  <c r="AF416" i="2"/>
  <c r="AF417" i="2"/>
  <c r="AF418" i="2"/>
  <c r="AF419" i="2"/>
  <c r="AF420" i="2"/>
  <c r="AF421" i="2"/>
  <c r="AF422" i="2"/>
  <c r="AF423" i="2"/>
  <c r="AF424" i="2"/>
  <c r="AF425" i="2"/>
  <c r="AF426" i="2"/>
  <c r="AF427" i="2"/>
  <c r="AF428" i="2"/>
  <c r="AF429" i="2"/>
  <c r="AF430" i="2"/>
  <c r="AF431" i="2"/>
  <c r="AF432" i="2"/>
  <c r="AF433" i="2"/>
  <c r="AF434" i="2"/>
  <c r="AF435" i="2"/>
  <c r="AF436" i="2"/>
  <c r="AF437" i="2"/>
  <c r="AF438" i="2"/>
  <c r="AF439" i="2"/>
  <c r="AF440" i="2"/>
  <c r="AF441" i="2"/>
  <c r="AF442" i="2"/>
  <c r="AF443" i="2"/>
  <c r="AF444" i="2"/>
  <c r="AF445" i="2"/>
  <c r="AF446" i="2"/>
  <c r="AF447" i="2"/>
  <c r="AF448" i="2"/>
  <c r="AF449" i="2"/>
  <c r="AF450" i="2"/>
  <c r="AF451" i="2"/>
  <c r="AF452" i="2"/>
  <c r="AF453" i="2"/>
  <c r="AG2" i="2"/>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B2" i="15"/>
  <c r="C2" i="15"/>
  <c r="D2" i="15"/>
  <c r="E2" i="15"/>
  <c r="F2" i="15"/>
  <c r="AJ62" i="2"/>
  <c r="AK62" i="2"/>
  <c r="AJ63" i="2"/>
  <c r="AK63" i="2"/>
  <c r="AJ64" i="2"/>
  <c r="AK64" i="2"/>
  <c r="AJ65" i="2"/>
  <c r="AK65" i="2"/>
  <c r="Z2" i="2"/>
  <c r="AJ2" i="2"/>
  <c r="AK2" i="2"/>
  <c r="AJ3" i="2"/>
  <c r="AK3" i="2"/>
  <c r="AJ4" i="2"/>
  <c r="AK4" i="2"/>
  <c r="AJ5" i="2"/>
  <c r="AK5" i="2"/>
  <c r="AJ6" i="2"/>
  <c r="AK6" i="2"/>
  <c r="AJ7" i="2"/>
  <c r="AK7" i="2"/>
  <c r="AJ8" i="2"/>
  <c r="AK8" i="2"/>
  <c r="AJ9" i="2"/>
  <c r="AK9" i="2"/>
  <c r="AJ10" i="2"/>
  <c r="AK10" i="2"/>
  <c r="AJ11" i="2"/>
  <c r="AK11" i="2"/>
  <c r="AJ12" i="2"/>
  <c r="AK12" i="2"/>
  <c r="AJ13" i="2"/>
  <c r="AK13" i="2"/>
  <c r="AJ14" i="2"/>
  <c r="AK14" i="2"/>
  <c r="AJ15" i="2"/>
  <c r="AK15" i="2"/>
  <c r="AJ16" i="2"/>
  <c r="AK16" i="2"/>
  <c r="AJ17" i="2"/>
  <c r="AK17" i="2"/>
  <c r="AJ18" i="2"/>
  <c r="AK18" i="2"/>
  <c r="AJ19" i="2"/>
  <c r="AK19" i="2"/>
  <c r="AJ20" i="2"/>
  <c r="AK20" i="2"/>
  <c r="AJ21" i="2"/>
  <c r="AK21" i="2"/>
  <c r="AJ22" i="2"/>
  <c r="AK22" i="2"/>
  <c r="AJ23" i="2"/>
  <c r="AK23" i="2"/>
  <c r="AJ24" i="2"/>
  <c r="AK24" i="2"/>
  <c r="AJ25" i="2"/>
  <c r="AK25" i="2"/>
  <c r="AJ26" i="2"/>
  <c r="AK26" i="2"/>
  <c r="AJ27" i="2"/>
  <c r="AK27" i="2"/>
  <c r="AJ28" i="2"/>
  <c r="AK28" i="2"/>
  <c r="AJ29" i="2"/>
  <c r="AK29" i="2"/>
  <c r="AJ30" i="2"/>
  <c r="AK30" i="2"/>
  <c r="AJ31" i="2"/>
  <c r="AK31" i="2"/>
  <c r="AJ32" i="2"/>
  <c r="AK32" i="2"/>
  <c r="AJ33" i="2"/>
  <c r="AK33" i="2"/>
  <c r="AJ34" i="2"/>
  <c r="AK34" i="2"/>
  <c r="AJ35" i="2"/>
  <c r="AK35" i="2"/>
  <c r="AJ36" i="2"/>
  <c r="AK36" i="2"/>
  <c r="AJ37" i="2"/>
  <c r="AK37" i="2"/>
  <c r="AJ38" i="2"/>
  <c r="AK38" i="2"/>
  <c r="AJ39" i="2"/>
  <c r="AK39" i="2"/>
  <c r="AJ40" i="2"/>
  <c r="AK40" i="2"/>
  <c r="AJ41" i="2"/>
  <c r="AK41" i="2"/>
  <c r="AJ42" i="2"/>
  <c r="AK42" i="2"/>
  <c r="AJ43" i="2"/>
  <c r="AK43" i="2"/>
  <c r="AJ44" i="2"/>
  <c r="AK44" i="2"/>
  <c r="AJ45" i="2"/>
  <c r="AK45" i="2"/>
  <c r="AJ46" i="2"/>
  <c r="AK46" i="2"/>
  <c r="AJ47" i="2"/>
  <c r="AK47" i="2"/>
  <c r="AJ48" i="2"/>
  <c r="AK48" i="2"/>
  <c r="AJ49" i="2"/>
  <c r="AK49" i="2"/>
  <c r="AJ50" i="2"/>
  <c r="AK50" i="2"/>
  <c r="AJ51" i="2"/>
  <c r="AK51" i="2"/>
  <c r="AJ52" i="2"/>
  <c r="AK52" i="2"/>
  <c r="AJ53" i="2"/>
  <c r="AK53" i="2"/>
  <c r="AJ54" i="2"/>
  <c r="AK54" i="2"/>
  <c r="AJ55" i="2"/>
  <c r="AK55" i="2"/>
  <c r="AJ56" i="2"/>
  <c r="AK56" i="2"/>
  <c r="AJ57" i="2"/>
  <c r="AK57" i="2"/>
  <c r="AJ58" i="2"/>
  <c r="AK58" i="2"/>
  <c r="AJ59" i="2"/>
  <c r="AK59" i="2"/>
  <c r="AJ60" i="2"/>
  <c r="AK60" i="2"/>
  <c r="AJ61" i="2"/>
  <c r="AK61" i="2"/>
  <c r="AJ66" i="2"/>
  <c r="AK66" i="2"/>
  <c r="AJ67" i="2"/>
  <c r="AK67" i="2"/>
  <c r="AJ68" i="2"/>
  <c r="AK68" i="2"/>
  <c r="AJ69" i="2"/>
  <c r="AK69" i="2"/>
  <c r="AJ70" i="2"/>
  <c r="AK70" i="2"/>
  <c r="AJ71" i="2"/>
  <c r="AK71" i="2"/>
  <c r="AJ72" i="2"/>
  <c r="AK72" i="2"/>
  <c r="AJ73" i="2"/>
  <c r="AK73" i="2"/>
  <c r="AJ74" i="2"/>
  <c r="AK74" i="2"/>
  <c r="AJ75" i="2"/>
  <c r="AK75" i="2"/>
  <c r="AJ76" i="2"/>
  <c r="AK76" i="2"/>
  <c r="AJ77" i="2"/>
  <c r="AK77" i="2"/>
  <c r="AJ78" i="2"/>
  <c r="AK78" i="2"/>
  <c r="AJ79" i="2"/>
  <c r="AK79" i="2"/>
  <c r="AJ80" i="2"/>
  <c r="AK80" i="2"/>
  <c r="AJ81" i="2"/>
  <c r="AK81" i="2"/>
  <c r="AJ82" i="2"/>
  <c r="AK82" i="2"/>
  <c r="AJ83" i="2"/>
  <c r="AK83" i="2"/>
  <c r="AJ84" i="2"/>
  <c r="AK84" i="2"/>
  <c r="AJ85" i="2"/>
  <c r="AK85" i="2"/>
  <c r="AJ86" i="2"/>
  <c r="AK86" i="2"/>
  <c r="AJ87" i="2"/>
  <c r="AK87" i="2"/>
  <c r="AJ88" i="2"/>
  <c r="AK88" i="2"/>
  <c r="AJ89" i="2"/>
  <c r="AK89" i="2"/>
  <c r="AJ90" i="2"/>
  <c r="AK90" i="2"/>
  <c r="AJ91" i="2"/>
  <c r="AK91" i="2"/>
  <c r="AJ92" i="2"/>
  <c r="AK92" i="2"/>
  <c r="AJ93" i="2"/>
  <c r="AK93" i="2"/>
  <c r="AJ94" i="2"/>
  <c r="AK94" i="2"/>
  <c r="AJ95" i="2"/>
  <c r="AK95" i="2"/>
  <c r="AJ96" i="2"/>
  <c r="AK96" i="2"/>
  <c r="AJ97" i="2"/>
  <c r="AK97" i="2"/>
  <c r="AJ98" i="2"/>
  <c r="AK98" i="2"/>
  <c r="AJ99" i="2"/>
  <c r="AK99" i="2"/>
  <c r="AJ100" i="2"/>
  <c r="AK100" i="2"/>
  <c r="AJ101" i="2"/>
  <c r="AK101" i="2"/>
  <c r="AJ102" i="2"/>
  <c r="AK102" i="2"/>
  <c r="AJ103" i="2"/>
  <c r="AK103" i="2"/>
  <c r="AJ104" i="2"/>
  <c r="AK104" i="2"/>
  <c r="AJ105" i="2"/>
  <c r="AK105" i="2"/>
  <c r="AJ106" i="2"/>
  <c r="AK106" i="2"/>
  <c r="AJ107" i="2"/>
  <c r="AK107" i="2"/>
  <c r="AJ108" i="2"/>
  <c r="AK108" i="2"/>
  <c r="AJ109" i="2"/>
  <c r="AK109" i="2"/>
  <c r="AJ110" i="2"/>
  <c r="AK110" i="2"/>
  <c r="AJ111" i="2"/>
  <c r="AK111" i="2"/>
  <c r="AJ112" i="2"/>
  <c r="AK112" i="2"/>
  <c r="AJ113" i="2"/>
  <c r="AK113" i="2"/>
  <c r="AJ114" i="2"/>
  <c r="AK114" i="2"/>
  <c r="AJ115" i="2"/>
  <c r="AK115" i="2"/>
  <c r="AJ116" i="2"/>
  <c r="AK116" i="2"/>
  <c r="AJ117" i="2"/>
  <c r="AK117" i="2"/>
  <c r="AJ118" i="2"/>
  <c r="AK118" i="2"/>
  <c r="AJ119" i="2"/>
  <c r="AK119" i="2"/>
  <c r="AJ120" i="2"/>
  <c r="AK120" i="2"/>
  <c r="AJ121" i="2"/>
  <c r="AK121" i="2"/>
  <c r="AJ122" i="2"/>
  <c r="AK122" i="2"/>
  <c r="AJ123" i="2"/>
  <c r="AK123" i="2"/>
  <c r="AJ124" i="2"/>
  <c r="AK124" i="2"/>
  <c r="AJ125" i="2"/>
  <c r="AK125" i="2"/>
  <c r="AJ126" i="2"/>
  <c r="AK126" i="2"/>
  <c r="AJ127" i="2"/>
  <c r="AK127" i="2"/>
  <c r="AJ128" i="2"/>
  <c r="AK128" i="2"/>
  <c r="AJ129" i="2"/>
  <c r="AK129" i="2"/>
  <c r="AJ130" i="2"/>
  <c r="AK130" i="2"/>
  <c r="AJ131" i="2"/>
  <c r="AK131" i="2"/>
  <c r="AJ132" i="2"/>
  <c r="AK132" i="2"/>
  <c r="AJ133" i="2"/>
  <c r="AK133" i="2"/>
  <c r="AJ134" i="2"/>
  <c r="AK134" i="2"/>
  <c r="AJ135" i="2"/>
  <c r="AK135" i="2"/>
  <c r="AJ136" i="2"/>
  <c r="AK136" i="2"/>
  <c r="AJ137" i="2"/>
  <c r="AK137" i="2"/>
  <c r="AJ138" i="2"/>
  <c r="AK138" i="2"/>
  <c r="AJ139" i="2"/>
  <c r="AK139" i="2"/>
  <c r="AJ140" i="2"/>
  <c r="AK140" i="2"/>
  <c r="AJ141" i="2"/>
  <c r="AK141" i="2"/>
  <c r="AJ142" i="2"/>
  <c r="AK142" i="2"/>
  <c r="AJ143" i="2"/>
  <c r="AK143" i="2"/>
  <c r="AJ144" i="2"/>
  <c r="AK144" i="2"/>
  <c r="AJ145" i="2"/>
  <c r="AK145" i="2"/>
  <c r="AJ146" i="2"/>
  <c r="AK146" i="2"/>
  <c r="AJ147" i="2"/>
  <c r="AK147" i="2"/>
  <c r="AJ148" i="2"/>
  <c r="AK148" i="2"/>
  <c r="AJ149" i="2"/>
  <c r="AK149" i="2"/>
  <c r="AJ150" i="2"/>
  <c r="AK150" i="2"/>
  <c r="AJ151" i="2"/>
  <c r="AK151" i="2"/>
  <c r="AJ152" i="2"/>
  <c r="AK152" i="2"/>
  <c r="AJ153" i="2"/>
  <c r="AK153" i="2"/>
  <c r="AJ154" i="2"/>
  <c r="AK154" i="2"/>
  <c r="AJ155" i="2"/>
  <c r="AK155" i="2"/>
  <c r="AJ156" i="2"/>
  <c r="AK156" i="2"/>
  <c r="AJ157" i="2"/>
  <c r="AK157" i="2"/>
  <c r="AJ158" i="2"/>
  <c r="AK158" i="2"/>
  <c r="AJ159" i="2"/>
  <c r="AK159" i="2"/>
  <c r="AJ160" i="2"/>
  <c r="AK160" i="2"/>
  <c r="AJ161" i="2"/>
  <c r="AK161" i="2"/>
  <c r="AJ162" i="2"/>
  <c r="AK162" i="2"/>
  <c r="AJ163" i="2"/>
  <c r="AK163" i="2"/>
  <c r="AJ164" i="2"/>
  <c r="AK164" i="2"/>
  <c r="AJ165" i="2"/>
  <c r="AK165" i="2"/>
  <c r="AJ166" i="2"/>
  <c r="AK166" i="2"/>
  <c r="AJ167" i="2"/>
  <c r="AK167" i="2"/>
  <c r="AJ168" i="2"/>
  <c r="AK168" i="2"/>
  <c r="AJ169" i="2"/>
  <c r="AK169" i="2"/>
  <c r="AJ170" i="2"/>
  <c r="AK170" i="2"/>
  <c r="AJ171" i="2"/>
  <c r="AK171" i="2"/>
  <c r="AJ172" i="2"/>
  <c r="AK172" i="2"/>
  <c r="AJ173" i="2"/>
  <c r="AK173" i="2"/>
  <c r="AJ174" i="2"/>
  <c r="AK174" i="2"/>
  <c r="AJ175" i="2"/>
  <c r="AK175" i="2"/>
  <c r="AJ176" i="2"/>
  <c r="AK176" i="2"/>
  <c r="AJ177" i="2"/>
  <c r="AK177" i="2"/>
  <c r="AJ178" i="2"/>
  <c r="AK178" i="2"/>
  <c r="AJ179" i="2"/>
  <c r="AK179" i="2"/>
  <c r="AJ180" i="2"/>
  <c r="AK180" i="2"/>
  <c r="AJ181" i="2"/>
  <c r="AK181" i="2"/>
  <c r="AJ182" i="2"/>
  <c r="AK182" i="2"/>
  <c r="AJ183" i="2"/>
  <c r="AK183" i="2"/>
  <c r="AJ184" i="2"/>
  <c r="AK184" i="2"/>
  <c r="AJ185" i="2"/>
  <c r="AK185" i="2"/>
  <c r="AJ186" i="2"/>
  <c r="AK186" i="2"/>
  <c r="AJ187" i="2"/>
  <c r="AK187" i="2"/>
  <c r="AJ188" i="2"/>
  <c r="AK188" i="2"/>
  <c r="AJ189" i="2"/>
  <c r="AK189" i="2"/>
  <c r="AJ190" i="2"/>
  <c r="AK190" i="2"/>
  <c r="AJ191" i="2"/>
  <c r="AK191" i="2"/>
  <c r="AJ192" i="2"/>
  <c r="AK192" i="2"/>
  <c r="AJ193" i="2"/>
  <c r="AK193" i="2"/>
  <c r="AJ194" i="2"/>
  <c r="AK194" i="2"/>
  <c r="AJ195" i="2"/>
  <c r="AK195" i="2"/>
  <c r="AJ196" i="2"/>
  <c r="AK196" i="2"/>
  <c r="AJ197" i="2"/>
  <c r="AK197" i="2"/>
  <c r="AJ198" i="2"/>
  <c r="AK198" i="2"/>
  <c r="AJ199" i="2"/>
  <c r="AK199" i="2"/>
  <c r="AJ200" i="2"/>
  <c r="AK200" i="2"/>
  <c r="AJ201" i="2"/>
  <c r="AK201" i="2"/>
  <c r="AJ202" i="2"/>
  <c r="AK202" i="2"/>
  <c r="AJ203" i="2"/>
  <c r="AK203" i="2"/>
  <c r="AJ204" i="2"/>
  <c r="AK204" i="2"/>
  <c r="AJ205" i="2"/>
  <c r="AK205" i="2"/>
  <c r="AJ206" i="2"/>
  <c r="AK206" i="2"/>
  <c r="AJ207" i="2"/>
  <c r="AK207" i="2"/>
  <c r="AJ208" i="2"/>
  <c r="AK208" i="2"/>
  <c r="AJ209" i="2"/>
  <c r="AK209" i="2"/>
  <c r="AJ210" i="2"/>
  <c r="AK210" i="2"/>
  <c r="AJ211" i="2"/>
  <c r="AK211" i="2"/>
  <c r="AJ212" i="2"/>
  <c r="AK212" i="2"/>
  <c r="AJ213" i="2"/>
  <c r="AK213" i="2"/>
  <c r="AJ214" i="2"/>
  <c r="AK214" i="2"/>
  <c r="AJ215" i="2"/>
  <c r="AK215" i="2"/>
  <c r="AJ216" i="2"/>
  <c r="AK216" i="2"/>
  <c r="AJ217" i="2"/>
  <c r="AK217" i="2"/>
  <c r="AJ218" i="2"/>
  <c r="AK218" i="2"/>
  <c r="AJ219" i="2"/>
  <c r="AK219" i="2"/>
  <c r="AJ220" i="2"/>
  <c r="AK220" i="2"/>
  <c r="AJ221" i="2"/>
  <c r="AK221" i="2"/>
  <c r="AJ222" i="2"/>
  <c r="AK222" i="2"/>
  <c r="AJ223" i="2"/>
  <c r="AK223" i="2"/>
  <c r="AJ224" i="2"/>
  <c r="AK224" i="2"/>
  <c r="AJ225" i="2"/>
  <c r="AK225" i="2"/>
  <c r="AJ226" i="2"/>
  <c r="AK226" i="2"/>
  <c r="AJ227" i="2"/>
  <c r="AK227" i="2"/>
  <c r="AJ228" i="2"/>
  <c r="AK228" i="2"/>
  <c r="AJ229" i="2"/>
  <c r="AK229" i="2"/>
  <c r="AJ230" i="2"/>
  <c r="AK230" i="2"/>
  <c r="AJ231" i="2"/>
  <c r="AK231" i="2"/>
  <c r="AJ232" i="2"/>
  <c r="AK232" i="2"/>
  <c r="AJ233" i="2"/>
  <c r="AK233" i="2"/>
  <c r="AJ234" i="2"/>
  <c r="AK234" i="2"/>
  <c r="AJ235" i="2"/>
  <c r="AK235" i="2"/>
  <c r="AJ236" i="2"/>
  <c r="AK236" i="2"/>
  <c r="AJ237" i="2"/>
  <c r="AK237" i="2"/>
  <c r="AJ238" i="2"/>
  <c r="AK238" i="2"/>
  <c r="AJ239" i="2"/>
  <c r="AK239" i="2"/>
  <c r="AJ240" i="2"/>
  <c r="AK240" i="2"/>
  <c r="AJ241" i="2"/>
  <c r="AK241" i="2"/>
  <c r="AJ242" i="2"/>
  <c r="AK242" i="2"/>
  <c r="AJ243" i="2"/>
  <c r="AK243" i="2"/>
  <c r="AJ244" i="2"/>
  <c r="AK244" i="2"/>
  <c r="AJ245" i="2"/>
  <c r="AK245" i="2"/>
  <c r="AJ246" i="2"/>
  <c r="AK246" i="2"/>
  <c r="AJ247" i="2"/>
  <c r="AK247" i="2"/>
  <c r="AJ248" i="2"/>
  <c r="AK248" i="2"/>
  <c r="AJ249" i="2"/>
  <c r="AK249" i="2"/>
  <c r="AJ250" i="2"/>
  <c r="AK250" i="2"/>
  <c r="AJ251" i="2"/>
  <c r="AK251" i="2"/>
  <c r="AJ252" i="2"/>
  <c r="AK252" i="2"/>
  <c r="AJ253" i="2"/>
  <c r="AK253" i="2"/>
  <c r="AJ254" i="2"/>
  <c r="AK254" i="2"/>
  <c r="AJ255" i="2"/>
  <c r="AK255" i="2"/>
  <c r="AJ256" i="2"/>
  <c r="AK256" i="2"/>
  <c r="AJ257" i="2"/>
  <c r="AK257" i="2"/>
  <c r="AJ258" i="2"/>
  <c r="AK258" i="2"/>
  <c r="AJ259" i="2"/>
  <c r="AK259" i="2"/>
  <c r="AJ260" i="2"/>
  <c r="AK260" i="2"/>
  <c r="AJ261" i="2"/>
  <c r="AK261" i="2"/>
  <c r="AJ262" i="2"/>
  <c r="AK262" i="2"/>
  <c r="AJ263" i="2"/>
  <c r="AK263" i="2"/>
  <c r="AJ264" i="2"/>
  <c r="AK264" i="2"/>
  <c r="AJ265" i="2"/>
  <c r="AK265" i="2"/>
  <c r="AJ266" i="2"/>
  <c r="AK266" i="2"/>
  <c r="AJ267" i="2"/>
  <c r="AK267" i="2"/>
  <c r="AJ268" i="2"/>
  <c r="AK268" i="2"/>
  <c r="AJ269" i="2"/>
  <c r="AK269" i="2"/>
  <c r="AJ270" i="2"/>
  <c r="AK270" i="2"/>
  <c r="AJ271" i="2"/>
  <c r="AK271" i="2"/>
  <c r="AJ272" i="2"/>
  <c r="AK272" i="2"/>
  <c r="AJ273" i="2"/>
  <c r="AK273" i="2"/>
  <c r="AJ274" i="2"/>
  <c r="AK274" i="2"/>
  <c r="AJ275" i="2"/>
  <c r="AK275" i="2"/>
  <c r="AJ276" i="2"/>
  <c r="AK276" i="2"/>
  <c r="AJ277" i="2"/>
  <c r="AK277" i="2"/>
  <c r="AJ278" i="2"/>
  <c r="AK278" i="2"/>
  <c r="AJ279" i="2"/>
  <c r="AK279" i="2"/>
  <c r="AJ280" i="2"/>
  <c r="AK280" i="2"/>
  <c r="AJ281" i="2"/>
  <c r="AK281" i="2"/>
  <c r="AJ282" i="2"/>
  <c r="AK282" i="2"/>
  <c r="AJ283" i="2"/>
  <c r="AK283" i="2"/>
  <c r="AJ284" i="2"/>
  <c r="AK284" i="2"/>
  <c r="AJ285" i="2"/>
  <c r="AK285" i="2"/>
  <c r="AJ286" i="2"/>
  <c r="AK286" i="2"/>
  <c r="AJ287" i="2"/>
  <c r="AK287" i="2"/>
  <c r="AJ288" i="2"/>
  <c r="AK288" i="2"/>
  <c r="AJ289" i="2"/>
  <c r="AK289" i="2"/>
  <c r="AJ290" i="2"/>
  <c r="AK290" i="2"/>
  <c r="AJ291" i="2"/>
  <c r="AK291" i="2"/>
  <c r="AJ292" i="2"/>
  <c r="AK292" i="2"/>
  <c r="AJ293" i="2"/>
  <c r="AK293" i="2"/>
  <c r="AJ294" i="2"/>
  <c r="AK294" i="2"/>
  <c r="AJ295" i="2"/>
  <c r="AK295" i="2"/>
  <c r="AJ296" i="2"/>
  <c r="AK296" i="2"/>
  <c r="AJ297" i="2"/>
  <c r="AK297" i="2"/>
  <c r="AJ298" i="2"/>
  <c r="AK298" i="2"/>
  <c r="AJ299" i="2"/>
  <c r="AK299" i="2"/>
  <c r="AJ300" i="2"/>
  <c r="AK300" i="2"/>
  <c r="AJ301" i="2"/>
  <c r="AK301" i="2"/>
  <c r="AJ302" i="2"/>
  <c r="AK302" i="2"/>
  <c r="AJ303" i="2"/>
  <c r="AK303" i="2"/>
  <c r="AJ304" i="2"/>
  <c r="AK304" i="2"/>
  <c r="AJ305" i="2"/>
  <c r="AK305" i="2"/>
  <c r="AJ306" i="2"/>
  <c r="AK306" i="2"/>
  <c r="AJ307" i="2"/>
  <c r="AK307" i="2"/>
  <c r="AJ308" i="2"/>
  <c r="AK308" i="2"/>
  <c r="AJ309" i="2"/>
  <c r="AK309" i="2"/>
  <c r="AJ310" i="2"/>
  <c r="AK310" i="2"/>
  <c r="AJ311" i="2"/>
  <c r="AK311" i="2"/>
  <c r="AJ312" i="2"/>
  <c r="AK312" i="2"/>
  <c r="AJ313" i="2"/>
  <c r="AK313" i="2"/>
  <c r="AJ314" i="2"/>
  <c r="AK314" i="2"/>
  <c r="AJ315" i="2"/>
  <c r="AK315" i="2"/>
  <c r="AJ316" i="2"/>
  <c r="AK316" i="2"/>
  <c r="AJ317" i="2"/>
  <c r="AK317" i="2"/>
  <c r="AJ318" i="2"/>
  <c r="AK318" i="2"/>
  <c r="AJ319" i="2"/>
  <c r="AK319" i="2"/>
  <c r="AJ320" i="2"/>
  <c r="AK320" i="2"/>
  <c r="AJ321" i="2"/>
  <c r="AK321" i="2"/>
  <c r="AJ322" i="2"/>
  <c r="AK322" i="2"/>
  <c r="AJ323" i="2"/>
  <c r="AK323" i="2"/>
  <c r="AJ324" i="2"/>
  <c r="AK324" i="2"/>
  <c r="AJ325" i="2"/>
  <c r="AK325" i="2"/>
  <c r="AJ326" i="2"/>
  <c r="AK326" i="2"/>
  <c r="AJ327" i="2"/>
  <c r="AK327" i="2"/>
  <c r="AJ328" i="2"/>
  <c r="AK328" i="2"/>
  <c r="AJ329" i="2"/>
  <c r="AK329" i="2"/>
  <c r="AJ330" i="2"/>
  <c r="AK330" i="2"/>
  <c r="AJ331" i="2"/>
  <c r="AK331" i="2"/>
  <c r="AJ332" i="2"/>
  <c r="AK332" i="2"/>
  <c r="AJ333" i="2"/>
  <c r="AK333" i="2"/>
  <c r="AJ334" i="2"/>
  <c r="AK334" i="2"/>
  <c r="AJ335" i="2"/>
  <c r="AK335" i="2"/>
  <c r="AJ336" i="2"/>
  <c r="AK336" i="2"/>
  <c r="AJ337" i="2"/>
  <c r="AK337" i="2"/>
  <c r="AJ338" i="2"/>
  <c r="AK338" i="2"/>
  <c r="AJ339" i="2"/>
  <c r="AK339" i="2"/>
  <c r="AJ340" i="2"/>
  <c r="AK340" i="2"/>
  <c r="AJ341" i="2"/>
  <c r="AK341" i="2"/>
  <c r="AJ342" i="2"/>
  <c r="AK342" i="2"/>
  <c r="AJ343" i="2"/>
  <c r="AK343" i="2"/>
  <c r="AJ344" i="2"/>
  <c r="AK344" i="2"/>
  <c r="AJ345" i="2"/>
  <c r="AK345" i="2"/>
  <c r="AJ346" i="2"/>
  <c r="AK346" i="2"/>
  <c r="AJ347" i="2"/>
  <c r="AK347" i="2"/>
  <c r="AJ348" i="2"/>
  <c r="AK348" i="2"/>
  <c r="AJ349" i="2"/>
  <c r="AK349" i="2"/>
  <c r="AJ350" i="2"/>
  <c r="AK350" i="2"/>
  <c r="AJ351" i="2"/>
  <c r="AK351" i="2"/>
  <c r="AJ352" i="2"/>
  <c r="AK352" i="2"/>
  <c r="AJ353" i="2"/>
  <c r="AK353" i="2"/>
  <c r="AJ354" i="2"/>
  <c r="AK354" i="2"/>
  <c r="AJ355" i="2"/>
  <c r="AK355" i="2"/>
  <c r="AJ356" i="2"/>
  <c r="AK356" i="2"/>
  <c r="AJ357" i="2"/>
  <c r="AK357" i="2"/>
  <c r="AJ358" i="2"/>
  <c r="AK358" i="2"/>
  <c r="AJ359" i="2"/>
  <c r="AK359" i="2"/>
  <c r="AJ360" i="2"/>
  <c r="AK360" i="2"/>
  <c r="AJ361" i="2"/>
  <c r="AK361" i="2"/>
  <c r="AJ362" i="2"/>
  <c r="AK362" i="2"/>
  <c r="AJ363" i="2"/>
  <c r="AK363" i="2"/>
  <c r="AJ364" i="2"/>
  <c r="AK364" i="2"/>
  <c r="AJ365" i="2"/>
  <c r="AK365" i="2"/>
  <c r="AJ366" i="2"/>
  <c r="AK366" i="2"/>
  <c r="AJ367" i="2"/>
  <c r="AK367" i="2"/>
  <c r="AJ368" i="2"/>
  <c r="AK368" i="2"/>
  <c r="AJ369" i="2"/>
  <c r="AK369" i="2"/>
  <c r="AJ370" i="2"/>
  <c r="AK370" i="2"/>
  <c r="AJ371" i="2"/>
  <c r="AK371" i="2"/>
  <c r="AJ372" i="2"/>
  <c r="AK372" i="2"/>
  <c r="AJ373" i="2"/>
  <c r="AK373" i="2"/>
  <c r="AJ374" i="2"/>
  <c r="AK374" i="2"/>
  <c r="AJ375" i="2"/>
  <c r="AK375" i="2"/>
  <c r="AJ376" i="2"/>
  <c r="AK376" i="2"/>
  <c r="AJ377" i="2"/>
  <c r="AK377" i="2"/>
  <c r="AJ378" i="2"/>
  <c r="AK378" i="2"/>
  <c r="AJ379" i="2"/>
  <c r="AK379" i="2"/>
  <c r="AJ380" i="2"/>
  <c r="AK380" i="2"/>
  <c r="AJ381" i="2"/>
  <c r="AK381" i="2"/>
  <c r="AJ382" i="2"/>
  <c r="AK382" i="2"/>
  <c r="AJ383" i="2"/>
  <c r="AK383" i="2"/>
  <c r="AJ384" i="2"/>
  <c r="AK384" i="2"/>
  <c r="AJ385" i="2"/>
  <c r="AK385" i="2"/>
  <c r="AJ386" i="2"/>
  <c r="AK386" i="2"/>
  <c r="AJ387" i="2"/>
  <c r="AK387" i="2"/>
  <c r="AJ388" i="2"/>
  <c r="AK388" i="2"/>
  <c r="AJ389" i="2"/>
  <c r="AK389" i="2"/>
  <c r="AJ390" i="2"/>
  <c r="AK390" i="2"/>
  <c r="AJ391" i="2"/>
  <c r="AK391" i="2"/>
  <c r="AJ392" i="2"/>
  <c r="AK392" i="2"/>
  <c r="AJ393" i="2"/>
  <c r="AK393" i="2"/>
  <c r="AJ394" i="2"/>
  <c r="AK394" i="2"/>
  <c r="AJ395" i="2"/>
  <c r="AK395" i="2"/>
  <c r="AJ396" i="2"/>
  <c r="AK396" i="2"/>
  <c r="AJ397" i="2"/>
  <c r="AK397" i="2"/>
  <c r="AJ398" i="2"/>
  <c r="AK398" i="2"/>
  <c r="AJ399" i="2"/>
  <c r="AK399" i="2"/>
  <c r="AJ400" i="2"/>
  <c r="AK400" i="2"/>
  <c r="AJ401" i="2"/>
  <c r="AK401" i="2"/>
  <c r="AJ402" i="2"/>
  <c r="AK402" i="2"/>
  <c r="AJ403" i="2"/>
  <c r="AK403" i="2"/>
  <c r="AJ404" i="2"/>
  <c r="AK404" i="2"/>
  <c r="AJ405" i="2"/>
  <c r="AK405" i="2"/>
  <c r="AJ406" i="2"/>
  <c r="AK406" i="2"/>
  <c r="AJ407" i="2"/>
  <c r="AK407" i="2"/>
  <c r="AJ408" i="2"/>
  <c r="AK408" i="2"/>
  <c r="AJ409" i="2"/>
  <c r="AK409" i="2"/>
  <c r="AJ410" i="2"/>
  <c r="AK410" i="2"/>
  <c r="AJ411" i="2"/>
  <c r="AK411" i="2"/>
  <c r="AJ412" i="2"/>
  <c r="AK412" i="2"/>
  <c r="AJ413" i="2"/>
  <c r="AK413" i="2"/>
  <c r="AJ414" i="2"/>
  <c r="AK414" i="2"/>
  <c r="AJ415" i="2"/>
  <c r="AK415" i="2"/>
  <c r="AJ416" i="2"/>
  <c r="AK416" i="2"/>
  <c r="AJ417" i="2"/>
  <c r="AK417" i="2"/>
  <c r="AJ418" i="2"/>
  <c r="AK418" i="2"/>
  <c r="AJ419" i="2"/>
  <c r="AK419" i="2"/>
  <c r="AJ420" i="2"/>
  <c r="AK420" i="2"/>
  <c r="AJ421" i="2"/>
  <c r="AK421" i="2"/>
  <c r="AJ422" i="2"/>
  <c r="AK422" i="2"/>
  <c r="AJ423" i="2"/>
  <c r="AK423" i="2"/>
  <c r="AJ424" i="2"/>
  <c r="AK424" i="2"/>
  <c r="AJ425" i="2"/>
  <c r="AK425" i="2"/>
  <c r="AJ426" i="2"/>
  <c r="AK426" i="2"/>
  <c r="AJ427" i="2"/>
  <c r="AK427" i="2"/>
  <c r="AJ428" i="2"/>
  <c r="AK428" i="2"/>
  <c r="AJ429" i="2"/>
  <c r="AK429" i="2"/>
  <c r="AJ430" i="2"/>
  <c r="AK430" i="2"/>
  <c r="AJ431" i="2"/>
  <c r="AK431" i="2"/>
  <c r="AJ432" i="2"/>
  <c r="AK432" i="2"/>
  <c r="AJ433" i="2"/>
  <c r="AK433" i="2"/>
  <c r="AJ434" i="2"/>
  <c r="AK434" i="2"/>
  <c r="AJ435" i="2"/>
  <c r="AK435" i="2"/>
  <c r="AJ436" i="2"/>
  <c r="AK436" i="2"/>
  <c r="AJ437" i="2"/>
  <c r="AK437" i="2"/>
  <c r="AJ438" i="2"/>
  <c r="AK438" i="2"/>
  <c r="AJ439" i="2"/>
  <c r="AK439" i="2"/>
  <c r="AJ440" i="2"/>
  <c r="AK440" i="2"/>
  <c r="AJ441" i="2"/>
  <c r="AK441" i="2"/>
  <c r="AJ442" i="2"/>
  <c r="AK442" i="2"/>
  <c r="AJ443" i="2"/>
  <c r="AK443" i="2"/>
  <c r="AJ444" i="2"/>
  <c r="AK444" i="2"/>
  <c r="AJ445" i="2"/>
  <c r="AK445" i="2"/>
  <c r="AJ446" i="2"/>
  <c r="AK446" i="2"/>
  <c r="AJ447" i="2"/>
  <c r="AK447" i="2"/>
  <c r="AJ448" i="2"/>
  <c r="AK448" i="2"/>
  <c r="AJ449" i="2"/>
  <c r="AK449" i="2"/>
  <c r="AJ450" i="2"/>
  <c r="AK450" i="2"/>
  <c r="AJ451" i="2"/>
  <c r="AK451" i="2"/>
  <c r="AJ452" i="2"/>
  <c r="AK452" i="2"/>
  <c r="AJ453" i="2"/>
  <c r="AK453" i="2"/>
  <c r="AA62" i="2"/>
  <c r="AB62" i="2"/>
  <c r="AA63" i="2"/>
  <c r="AB63" i="2"/>
  <c r="AA64" i="2"/>
  <c r="AB64" i="2"/>
  <c r="AA65" i="2"/>
  <c r="AB65" i="2"/>
  <c r="AA2" i="2"/>
  <c r="AB2" i="2"/>
  <c r="AA3" i="2"/>
  <c r="AB3" i="2"/>
  <c r="AA4" i="2"/>
  <c r="AB4" i="2"/>
  <c r="AA5" i="2"/>
  <c r="AB5" i="2"/>
  <c r="AA6" i="2"/>
  <c r="AB6" i="2"/>
  <c r="AA7" i="2"/>
  <c r="AB7" i="2"/>
  <c r="AA8" i="2"/>
  <c r="AB8" i="2"/>
  <c r="AA9" i="2"/>
  <c r="AB9" i="2"/>
  <c r="AA10" i="2"/>
  <c r="AB10" i="2"/>
  <c r="AA11" i="2"/>
  <c r="AB11" i="2"/>
  <c r="AA12" i="2"/>
  <c r="AB12" i="2"/>
  <c r="AA13" i="2"/>
  <c r="AB13" i="2"/>
  <c r="AA14" i="2"/>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A27" i="2"/>
  <c r="AB27" i="2"/>
  <c r="AA28" i="2"/>
  <c r="AB28" i="2"/>
  <c r="AA29" i="2"/>
  <c r="AB29" i="2"/>
  <c r="AA30" i="2"/>
  <c r="AB30" i="2"/>
  <c r="AA31" i="2"/>
  <c r="AB31" i="2"/>
  <c r="AA32" i="2"/>
  <c r="AB32" i="2"/>
  <c r="AA33" i="2"/>
  <c r="AB33" i="2"/>
  <c r="AA34" i="2"/>
  <c r="AB34" i="2"/>
  <c r="AA35" i="2"/>
  <c r="AB35" i="2"/>
  <c r="AA36" i="2"/>
  <c r="AB36" i="2"/>
  <c r="AA37" i="2"/>
  <c r="AB37" i="2"/>
  <c r="AA38" i="2"/>
  <c r="AB38" i="2"/>
  <c r="AA39" i="2"/>
  <c r="AB39" i="2"/>
  <c r="AA40" i="2"/>
  <c r="AB40" i="2"/>
  <c r="AA41" i="2"/>
  <c r="AB41" i="2"/>
  <c r="AA42" i="2"/>
  <c r="AB42" i="2"/>
  <c r="AA43" i="2"/>
  <c r="AB43" i="2"/>
  <c r="AA44" i="2"/>
  <c r="AB44" i="2"/>
  <c r="AA45" i="2"/>
  <c r="AB45" i="2"/>
  <c r="AA46" i="2"/>
  <c r="AB46" i="2"/>
  <c r="AA47" i="2"/>
  <c r="AB47" i="2"/>
  <c r="AA48" i="2"/>
  <c r="AB48" i="2"/>
  <c r="AA49" i="2"/>
  <c r="AB49" i="2"/>
  <c r="AA50" i="2"/>
  <c r="AB50" i="2"/>
  <c r="AA51" i="2"/>
  <c r="AB51" i="2"/>
  <c r="AA52" i="2"/>
  <c r="AB52" i="2"/>
  <c r="AA53" i="2"/>
  <c r="AB53" i="2"/>
  <c r="AA54" i="2"/>
  <c r="AB54" i="2"/>
  <c r="AA55" i="2"/>
  <c r="AB55" i="2"/>
  <c r="AA56" i="2"/>
  <c r="AB56" i="2"/>
  <c r="AA57" i="2"/>
  <c r="AB57" i="2"/>
  <c r="AA58" i="2"/>
  <c r="AB58" i="2"/>
  <c r="AA59" i="2"/>
  <c r="AB59" i="2"/>
  <c r="AA60" i="2"/>
  <c r="AB60" i="2"/>
  <c r="AA61" i="2"/>
  <c r="AB61" i="2"/>
  <c r="AA66" i="2"/>
  <c r="AB66" i="2"/>
  <c r="AA67" i="2"/>
  <c r="AB67" i="2"/>
  <c r="AA68" i="2"/>
  <c r="AB68" i="2"/>
  <c r="AA69" i="2"/>
  <c r="AB69" i="2"/>
  <c r="AA70" i="2"/>
  <c r="AB70" i="2"/>
  <c r="AA71" i="2"/>
  <c r="AB71" i="2"/>
  <c r="AA72" i="2"/>
  <c r="AB72" i="2"/>
  <c r="AA73" i="2"/>
  <c r="AB73" i="2"/>
  <c r="AA74" i="2"/>
  <c r="AB74" i="2"/>
  <c r="AA75" i="2"/>
  <c r="AB75" i="2"/>
  <c r="AA76" i="2"/>
  <c r="AB76" i="2"/>
  <c r="AA77" i="2"/>
  <c r="AB77" i="2"/>
  <c r="AA78" i="2"/>
  <c r="AB78" i="2"/>
  <c r="AA79" i="2"/>
  <c r="AB79" i="2"/>
  <c r="AA80" i="2"/>
  <c r="AB80" i="2"/>
  <c r="AA81" i="2"/>
  <c r="AB81" i="2"/>
  <c r="AA82" i="2"/>
  <c r="AB82" i="2"/>
  <c r="AA83" i="2"/>
  <c r="AB83" i="2"/>
  <c r="AA84" i="2"/>
  <c r="AB84" i="2"/>
  <c r="AA85" i="2"/>
  <c r="AB85" i="2"/>
  <c r="AA86" i="2"/>
  <c r="AB86" i="2"/>
  <c r="AA87" i="2"/>
  <c r="AB87" i="2"/>
  <c r="AA88" i="2"/>
  <c r="AB88" i="2"/>
  <c r="AA89" i="2"/>
  <c r="AB89" i="2"/>
  <c r="AA90" i="2"/>
  <c r="AB90" i="2"/>
  <c r="AA91" i="2"/>
  <c r="AB91" i="2"/>
  <c r="AA92" i="2"/>
  <c r="AB92" i="2"/>
  <c r="AA93" i="2"/>
  <c r="AB93" i="2"/>
  <c r="AA94" i="2"/>
  <c r="AB94" i="2"/>
  <c r="AA95" i="2"/>
  <c r="AB95" i="2"/>
  <c r="AA96" i="2"/>
  <c r="AB96" i="2"/>
  <c r="AA97" i="2"/>
  <c r="AB97" i="2"/>
  <c r="AA98" i="2"/>
  <c r="AB98" i="2"/>
  <c r="AA99" i="2"/>
  <c r="AB99" i="2"/>
  <c r="AA100" i="2"/>
  <c r="AB100" i="2"/>
  <c r="AA101" i="2"/>
  <c r="AB101" i="2"/>
  <c r="AA102" i="2"/>
  <c r="AB102" i="2"/>
  <c r="AA103" i="2"/>
  <c r="AB103" i="2"/>
  <c r="AA104" i="2"/>
  <c r="AB104" i="2"/>
  <c r="AA105" i="2"/>
  <c r="AB105" i="2"/>
  <c r="AA106" i="2"/>
  <c r="AB106" i="2"/>
  <c r="AA107" i="2"/>
  <c r="AB107" i="2"/>
  <c r="AA108" i="2"/>
  <c r="AB108" i="2"/>
  <c r="AA109" i="2"/>
  <c r="AB109" i="2"/>
  <c r="AA110" i="2"/>
  <c r="AB110" i="2"/>
  <c r="AA111" i="2"/>
  <c r="AB111" i="2"/>
  <c r="AA112" i="2"/>
  <c r="AB112" i="2"/>
  <c r="AA113" i="2"/>
  <c r="AB113" i="2"/>
  <c r="AA114" i="2"/>
  <c r="AB114" i="2"/>
  <c r="AA115" i="2"/>
  <c r="AB115" i="2"/>
  <c r="AA116" i="2"/>
  <c r="AB116" i="2"/>
  <c r="AA117" i="2"/>
  <c r="AB117" i="2"/>
  <c r="AA118" i="2"/>
  <c r="AB118" i="2"/>
  <c r="AA119" i="2"/>
  <c r="AB119" i="2"/>
  <c r="AA120" i="2"/>
  <c r="AB120" i="2"/>
  <c r="AA121" i="2"/>
  <c r="AB121" i="2"/>
  <c r="AA122" i="2"/>
  <c r="AB122" i="2"/>
  <c r="AA123" i="2"/>
  <c r="AB123" i="2"/>
  <c r="AA124" i="2"/>
  <c r="AB124" i="2"/>
  <c r="AA125" i="2"/>
  <c r="AB125" i="2"/>
  <c r="AA126" i="2"/>
  <c r="AB126" i="2"/>
  <c r="AA127" i="2"/>
  <c r="AB127" i="2"/>
  <c r="AA128" i="2"/>
  <c r="AB128" i="2"/>
  <c r="AA129" i="2"/>
  <c r="AB129" i="2"/>
  <c r="AA130" i="2"/>
  <c r="AB130" i="2"/>
  <c r="AA131" i="2"/>
  <c r="AB131" i="2"/>
  <c r="AA132" i="2"/>
  <c r="AB132" i="2"/>
  <c r="AA133" i="2"/>
  <c r="AB133" i="2"/>
  <c r="AA134" i="2"/>
  <c r="AB134" i="2"/>
  <c r="AA135" i="2"/>
  <c r="AB135" i="2"/>
  <c r="AA136" i="2"/>
  <c r="AB136" i="2"/>
  <c r="AA137" i="2"/>
  <c r="AB137" i="2"/>
  <c r="AA138" i="2"/>
  <c r="AB138" i="2"/>
  <c r="AA139" i="2"/>
  <c r="AB139" i="2"/>
  <c r="AA140" i="2"/>
  <c r="AB140" i="2"/>
  <c r="AA141" i="2"/>
  <c r="AB141" i="2"/>
  <c r="AA142" i="2"/>
  <c r="AB142" i="2"/>
  <c r="AA143" i="2"/>
  <c r="AB143" i="2"/>
  <c r="AA144" i="2"/>
  <c r="AB144" i="2"/>
  <c r="AA145" i="2"/>
  <c r="AB145" i="2"/>
  <c r="AA146" i="2"/>
  <c r="AB146" i="2"/>
  <c r="AA147" i="2"/>
  <c r="AB147" i="2"/>
  <c r="AA148" i="2"/>
  <c r="AB148" i="2"/>
  <c r="AA149" i="2"/>
  <c r="AB149" i="2"/>
  <c r="AA150" i="2"/>
  <c r="AB150" i="2"/>
  <c r="AA151" i="2"/>
  <c r="AB151" i="2"/>
  <c r="AA152" i="2"/>
  <c r="AB152" i="2"/>
  <c r="AA153" i="2"/>
  <c r="AB153" i="2"/>
  <c r="AA154" i="2"/>
  <c r="AB154" i="2"/>
  <c r="AA155" i="2"/>
  <c r="AB155" i="2"/>
  <c r="AA156" i="2"/>
  <c r="AB156" i="2"/>
  <c r="AA157" i="2"/>
  <c r="AB157" i="2"/>
  <c r="AA158" i="2"/>
  <c r="AB158" i="2"/>
  <c r="AA159" i="2"/>
  <c r="AB159" i="2"/>
  <c r="AA160" i="2"/>
  <c r="AB160" i="2"/>
  <c r="AA161" i="2"/>
  <c r="AB161" i="2"/>
  <c r="AA162" i="2"/>
  <c r="AB162" i="2"/>
  <c r="AA163" i="2"/>
  <c r="AB163" i="2"/>
  <c r="AA164" i="2"/>
  <c r="AB164" i="2"/>
  <c r="AA165" i="2"/>
  <c r="AB165" i="2"/>
  <c r="AA166" i="2"/>
  <c r="AB166" i="2"/>
  <c r="AA167" i="2"/>
  <c r="AB167" i="2"/>
  <c r="AA168" i="2"/>
  <c r="AB168" i="2"/>
  <c r="AA169" i="2"/>
  <c r="AB169" i="2"/>
  <c r="AA170" i="2"/>
  <c r="AB170" i="2"/>
  <c r="AA171" i="2"/>
  <c r="AB171" i="2"/>
  <c r="AA172" i="2"/>
  <c r="AB172" i="2"/>
  <c r="AA173" i="2"/>
  <c r="AB173" i="2"/>
  <c r="AA174" i="2"/>
  <c r="AB174" i="2"/>
  <c r="AA175" i="2"/>
  <c r="AB175" i="2"/>
  <c r="AA176" i="2"/>
  <c r="AB176" i="2"/>
  <c r="AA177" i="2"/>
  <c r="AB177" i="2"/>
  <c r="AA178" i="2"/>
  <c r="AB178" i="2"/>
  <c r="AA179" i="2"/>
  <c r="AB179" i="2"/>
  <c r="AA180" i="2"/>
  <c r="AB180" i="2"/>
  <c r="AA181" i="2"/>
  <c r="AB181" i="2"/>
  <c r="AA182" i="2"/>
  <c r="AB182" i="2"/>
  <c r="AA183" i="2"/>
  <c r="AB183" i="2"/>
  <c r="AA184" i="2"/>
  <c r="AB184" i="2"/>
  <c r="AA185" i="2"/>
  <c r="AB185" i="2"/>
  <c r="AA186" i="2"/>
  <c r="AB186" i="2"/>
  <c r="AA187" i="2"/>
  <c r="AB187" i="2"/>
  <c r="AA188" i="2"/>
  <c r="AB188" i="2"/>
  <c r="AA189" i="2"/>
  <c r="AB189" i="2"/>
  <c r="AA190" i="2"/>
  <c r="AB190" i="2"/>
  <c r="AA191" i="2"/>
  <c r="AB191" i="2"/>
  <c r="AA192" i="2"/>
  <c r="AB192" i="2"/>
  <c r="AA193" i="2"/>
  <c r="AB193" i="2"/>
  <c r="AA194" i="2"/>
  <c r="AB194" i="2"/>
  <c r="AA195" i="2"/>
  <c r="AB195" i="2"/>
  <c r="AA196" i="2"/>
  <c r="AB196" i="2"/>
  <c r="AA197" i="2"/>
  <c r="AB197" i="2"/>
  <c r="AA198" i="2"/>
  <c r="AB198" i="2"/>
  <c r="AA199" i="2"/>
  <c r="AB199" i="2"/>
  <c r="AA200" i="2"/>
  <c r="AB200" i="2"/>
  <c r="AA201" i="2"/>
  <c r="AB201" i="2"/>
  <c r="AA202" i="2"/>
  <c r="AB202" i="2"/>
  <c r="AA203" i="2"/>
  <c r="AB203" i="2"/>
  <c r="AA204" i="2"/>
  <c r="AB204" i="2"/>
  <c r="AA205" i="2"/>
  <c r="AB205" i="2"/>
  <c r="AA206" i="2"/>
  <c r="AB206" i="2"/>
  <c r="AA207" i="2"/>
  <c r="AB207" i="2"/>
  <c r="AA208" i="2"/>
  <c r="AB208" i="2"/>
  <c r="AA209" i="2"/>
  <c r="AB209" i="2"/>
  <c r="AA210" i="2"/>
  <c r="AB210" i="2"/>
  <c r="AA211" i="2"/>
  <c r="AB211" i="2"/>
  <c r="AA212" i="2"/>
  <c r="AB212" i="2"/>
  <c r="AA213" i="2"/>
  <c r="AB213" i="2"/>
  <c r="AA214" i="2"/>
  <c r="AB214" i="2"/>
  <c r="AA215" i="2"/>
  <c r="AB215" i="2"/>
  <c r="AA216" i="2"/>
  <c r="AB216" i="2"/>
  <c r="AA217" i="2"/>
  <c r="AB217" i="2"/>
  <c r="AA218" i="2"/>
  <c r="AB218" i="2"/>
  <c r="AA219" i="2"/>
  <c r="AB219" i="2"/>
  <c r="AA220" i="2"/>
  <c r="AB220" i="2"/>
  <c r="AA221" i="2"/>
  <c r="AB221" i="2"/>
  <c r="AA222" i="2"/>
  <c r="AB222" i="2"/>
  <c r="AA223" i="2"/>
  <c r="AB223" i="2"/>
  <c r="AA224" i="2"/>
  <c r="AB224" i="2"/>
  <c r="AA225" i="2"/>
  <c r="AB225" i="2"/>
  <c r="AA226" i="2"/>
  <c r="AB226" i="2"/>
  <c r="AA227" i="2"/>
  <c r="AB227" i="2"/>
  <c r="AA228" i="2"/>
  <c r="AB228" i="2"/>
  <c r="AA229" i="2"/>
  <c r="AB229" i="2"/>
  <c r="AA230" i="2"/>
  <c r="AB230" i="2"/>
  <c r="AA231" i="2"/>
  <c r="AB231" i="2"/>
  <c r="AA232" i="2"/>
  <c r="AB232" i="2"/>
  <c r="AA233" i="2"/>
  <c r="AB233" i="2"/>
  <c r="AA234" i="2"/>
  <c r="AB234" i="2"/>
  <c r="AA235" i="2"/>
  <c r="AB235" i="2"/>
  <c r="AA236" i="2"/>
  <c r="AB236" i="2"/>
  <c r="AA237" i="2"/>
  <c r="AB237" i="2"/>
  <c r="AA238" i="2"/>
  <c r="AB238" i="2"/>
  <c r="AA239" i="2"/>
  <c r="AB239" i="2"/>
  <c r="AA240" i="2"/>
  <c r="AB240" i="2"/>
  <c r="AA241" i="2"/>
  <c r="AB241" i="2"/>
  <c r="AA242" i="2"/>
  <c r="AB242" i="2"/>
  <c r="AA243" i="2"/>
  <c r="AB243" i="2"/>
  <c r="AA244" i="2"/>
  <c r="AB244" i="2"/>
  <c r="AA245" i="2"/>
  <c r="AB245" i="2"/>
  <c r="AA246" i="2"/>
  <c r="AB246" i="2"/>
  <c r="AA247" i="2"/>
  <c r="AB247" i="2"/>
  <c r="AA248" i="2"/>
  <c r="AB248" i="2"/>
  <c r="AA249" i="2"/>
  <c r="AB249" i="2"/>
  <c r="AA250" i="2"/>
  <c r="AB250" i="2"/>
  <c r="AA251" i="2"/>
  <c r="AB251" i="2"/>
  <c r="AA252" i="2"/>
  <c r="AB252" i="2"/>
  <c r="AA253" i="2"/>
  <c r="AB253" i="2"/>
  <c r="AA254" i="2"/>
  <c r="AB254" i="2"/>
  <c r="AA255" i="2"/>
  <c r="AB255" i="2"/>
  <c r="AA256" i="2"/>
  <c r="AB256" i="2"/>
  <c r="AA257" i="2"/>
  <c r="AB257" i="2"/>
  <c r="AA258" i="2"/>
  <c r="AB258" i="2"/>
  <c r="AA259" i="2"/>
  <c r="AB259" i="2"/>
  <c r="AA260" i="2"/>
  <c r="AB260" i="2"/>
  <c r="AA261" i="2"/>
  <c r="AB261" i="2"/>
  <c r="AA262" i="2"/>
  <c r="AB262" i="2"/>
  <c r="AA263" i="2"/>
  <c r="AB263" i="2"/>
  <c r="AA264" i="2"/>
  <c r="AB264" i="2"/>
  <c r="AA265" i="2"/>
  <c r="AB265" i="2"/>
  <c r="AA266" i="2"/>
  <c r="AB266" i="2"/>
  <c r="AA267" i="2"/>
  <c r="AB267" i="2"/>
  <c r="AA268" i="2"/>
  <c r="AB268" i="2"/>
  <c r="AA269" i="2"/>
  <c r="AB269" i="2"/>
  <c r="AA270" i="2"/>
  <c r="AB270" i="2"/>
  <c r="AA271" i="2"/>
  <c r="AB271" i="2"/>
  <c r="AA272" i="2"/>
  <c r="AB272" i="2"/>
  <c r="AA273" i="2"/>
  <c r="AB273" i="2"/>
  <c r="AA274" i="2"/>
  <c r="AB274" i="2"/>
  <c r="AA275" i="2"/>
  <c r="AB275" i="2"/>
  <c r="AA276" i="2"/>
  <c r="AB276" i="2"/>
  <c r="AA277" i="2"/>
  <c r="AB277" i="2"/>
  <c r="AA278" i="2"/>
  <c r="AB278" i="2"/>
  <c r="AA279" i="2"/>
  <c r="AB279" i="2"/>
  <c r="AA280" i="2"/>
  <c r="AB280" i="2"/>
  <c r="AA281" i="2"/>
  <c r="AB281" i="2"/>
  <c r="AA282" i="2"/>
  <c r="AB282" i="2"/>
  <c r="AA283" i="2"/>
  <c r="AB283" i="2"/>
  <c r="AA284" i="2"/>
  <c r="AB284" i="2"/>
  <c r="AA285" i="2"/>
  <c r="AB285" i="2"/>
  <c r="AA286" i="2"/>
  <c r="AB286" i="2"/>
  <c r="AA287" i="2"/>
  <c r="AB287" i="2"/>
  <c r="AA288" i="2"/>
  <c r="AB288" i="2"/>
  <c r="AA289" i="2"/>
  <c r="AB289" i="2"/>
  <c r="AA290" i="2"/>
  <c r="AB290" i="2"/>
  <c r="AA291" i="2"/>
  <c r="AB291" i="2"/>
  <c r="AA292" i="2"/>
  <c r="AB292" i="2"/>
  <c r="AA293" i="2"/>
  <c r="AB293" i="2"/>
  <c r="AA294" i="2"/>
  <c r="AB294" i="2"/>
  <c r="AA295" i="2"/>
  <c r="AB295" i="2"/>
  <c r="AA296" i="2"/>
  <c r="AB296" i="2"/>
  <c r="AA297" i="2"/>
  <c r="AB297" i="2"/>
  <c r="AA298" i="2"/>
  <c r="AB298" i="2"/>
  <c r="AA299" i="2"/>
  <c r="AB299" i="2"/>
  <c r="AA300" i="2"/>
  <c r="AB300" i="2"/>
  <c r="AA301" i="2"/>
  <c r="AB301" i="2"/>
  <c r="AA302" i="2"/>
  <c r="AB302" i="2"/>
  <c r="AA303" i="2"/>
  <c r="AB303" i="2"/>
  <c r="AA304" i="2"/>
  <c r="AB304" i="2"/>
  <c r="AA305" i="2"/>
  <c r="AB305" i="2"/>
  <c r="AA306" i="2"/>
  <c r="AB306" i="2"/>
  <c r="AA307" i="2"/>
  <c r="AB307" i="2"/>
  <c r="AA308" i="2"/>
  <c r="AB308" i="2"/>
  <c r="AA309" i="2"/>
  <c r="AB309" i="2"/>
  <c r="AA310" i="2"/>
  <c r="AB310" i="2"/>
  <c r="AA311" i="2"/>
  <c r="AB311" i="2"/>
  <c r="AA312" i="2"/>
  <c r="AB312" i="2"/>
  <c r="AA313" i="2"/>
  <c r="AB313" i="2"/>
  <c r="AA314" i="2"/>
  <c r="AB314" i="2"/>
  <c r="AA315" i="2"/>
  <c r="AB315" i="2"/>
  <c r="AA316" i="2"/>
  <c r="AB316" i="2"/>
  <c r="AA317" i="2"/>
  <c r="AB317" i="2"/>
  <c r="AA318" i="2"/>
  <c r="AB318" i="2"/>
  <c r="AA319" i="2"/>
  <c r="AB319" i="2"/>
  <c r="AA320" i="2"/>
  <c r="AB320" i="2"/>
  <c r="AA321" i="2"/>
  <c r="AB321" i="2"/>
  <c r="AA322" i="2"/>
  <c r="AB322" i="2"/>
  <c r="AA323" i="2"/>
  <c r="AB323" i="2"/>
  <c r="AA324" i="2"/>
  <c r="AB324" i="2"/>
  <c r="AA325" i="2"/>
  <c r="AB325" i="2"/>
  <c r="AA326" i="2"/>
  <c r="AB326" i="2"/>
  <c r="AA327" i="2"/>
  <c r="AB327" i="2"/>
  <c r="AA328" i="2"/>
  <c r="AB328" i="2"/>
  <c r="AA329" i="2"/>
  <c r="AB329" i="2"/>
  <c r="AA330" i="2"/>
  <c r="AB330" i="2"/>
  <c r="AA331" i="2"/>
  <c r="AB331" i="2"/>
  <c r="AA332" i="2"/>
  <c r="AB332" i="2"/>
  <c r="AA333" i="2"/>
  <c r="AB333" i="2"/>
  <c r="AA334" i="2"/>
  <c r="AB334" i="2"/>
  <c r="AA335" i="2"/>
  <c r="AB335" i="2"/>
  <c r="AA336" i="2"/>
  <c r="AB336" i="2"/>
  <c r="AA337" i="2"/>
  <c r="AB337" i="2"/>
  <c r="AA338" i="2"/>
  <c r="AB338" i="2"/>
  <c r="AA339" i="2"/>
  <c r="AB339" i="2"/>
  <c r="AA340" i="2"/>
  <c r="AB340" i="2"/>
  <c r="AA341" i="2"/>
  <c r="AB341" i="2"/>
  <c r="AA342" i="2"/>
  <c r="AB342" i="2"/>
  <c r="AA343" i="2"/>
  <c r="AB343" i="2"/>
  <c r="AA344" i="2"/>
  <c r="AB344" i="2"/>
  <c r="AA345" i="2"/>
  <c r="AB345" i="2"/>
  <c r="AA346" i="2"/>
  <c r="AB346" i="2"/>
  <c r="AA347" i="2"/>
  <c r="AB347" i="2"/>
  <c r="AA348" i="2"/>
  <c r="AB348" i="2"/>
  <c r="AA349" i="2"/>
  <c r="AB349" i="2"/>
  <c r="AA350" i="2"/>
  <c r="AB350" i="2"/>
  <c r="AA351" i="2"/>
  <c r="AB351" i="2"/>
  <c r="AA352" i="2"/>
  <c r="AB352" i="2"/>
  <c r="AA353" i="2"/>
  <c r="AB353" i="2"/>
  <c r="AA354" i="2"/>
  <c r="AB354" i="2"/>
  <c r="AA355" i="2"/>
  <c r="AB355" i="2"/>
  <c r="AA356" i="2"/>
  <c r="AB356" i="2"/>
  <c r="AA357" i="2"/>
  <c r="AB357" i="2"/>
  <c r="AA358" i="2"/>
  <c r="AB358" i="2"/>
  <c r="AA359" i="2"/>
  <c r="AB359" i="2"/>
  <c r="AA360" i="2"/>
  <c r="AB360" i="2"/>
  <c r="AA361" i="2"/>
  <c r="AB361" i="2"/>
  <c r="AA362" i="2"/>
  <c r="AB362" i="2"/>
  <c r="AA363" i="2"/>
  <c r="AB363" i="2"/>
  <c r="AA364" i="2"/>
  <c r="AB364" i="2"/>
  <c r="AA365" i="2"/>
  <c r="AB365" i="2"/>
  <c r="AA366" i="2"/>
  <c r="AB366" i="2"/>
  <c r="AA367" i="2"/>
  <c r="AB367" i="2"/>
  <c r="AA368" i="2"/>
  <c r="AB368" i="2"/>
  <c r="AA369" i="2"/>
  <c r="AB369" i="2"/>
  <c r="AA370" i="2"/>
  <c r="AB370" i="2"/>
  <c r="AA371" i="2"/>
  <c r="AB371" i="2"/>
  <c r="AA372" i="2"/>
  <c r="AB372" i="2"/>
  <c r="AA373" i="2"/>
  <c r="AB373" i="2"/>
  <c r="AA374" i="2"/>
  <c r="AB374" i="2"/>
  <c r="AA375" i="2"/>
  <c r="AB375" i="2"/>
  <c r="AA376" i="2"/>
  <c r="AB376" i="2"/>
  <c r="AA377" i="2"/>
  <c r="AB377" i="2"/>
  <c r="AA378" i="2"/>
  <c r="AB378" i="2"/>
  <c r="AA379" i="2"/>
  <c r="AB379" i="2"/>
  <c r="AA380" i="2"/>
  <c r="AB380" i="2"/>
  <c r="AA381" i="2"/>
  <c r="AB381" i="2"/>
  <c r="AA382" i="2"/>
  <c r="AB382" i="2"/>
  <c r="AA383" i="2"/>
  <c r="AB383" i="2"/>
  <c r="AA384" i="2"/>
  <c r="AB384" i="2"/>
  <c r="AA385" i="2"/>
  <c r="AB385" i="2"/>
  <c r="AA386" i="2"/>
  <c r="AB386" i="2"/>
  <c r="AA387" i="2"/>
  <c r="AB387" i="2"/>
  <c r="AA388" i="2"/>
  <c r="AB388" i="2"/>
  <c r="AA389" i="2"/>
  <c r="AB389" i="2"/>
  <c r="AA390" i="2"/>
  <c r="AB390" i="2"/>
  <c r="AA391" i="2"/>
  <c r="AB391" i="2"/>
  <c r="AA392" i="2"/>
  <c r="AB392" i="2"/>
  <c r="AA393" i="2"/>
  <c r="AB393" i="2"/>
  <c r="AA394" i="2"/>
  <c r="AB394" i="2"/>
  <c r="AA395" i="2"/>
  <c r="AB395" i="2"/>
  <c r="AA396" i="2"/>
  <c r="AB396" i="2"/>
  <c r="AA397" i="2"/>
  <c r="AB397" i="2"/>
  <c r="AA398" i="2"/>
  <c r="AB398" i="2"/>
  <c r="AA399" i="2"/>
  <c r="AB399" i="2"/>
  <c r="AA400" i="2"/>
  <c r="AB400" i="2"/>
  <c r="AA401" i="2"/>
  <c r="AB401" i="2"/>
  <c r="AA402" i="2"/>
  <c r="AB402" i="2"/>
  <c r="AA403" i="2"/>
  <c r="AB403" i="2"/>
  <c r="AA404" i="2"/>
  <c r="AB404" i="2"/>
  <c r="AA405" i="2"/>
  <c r="AB405" i="2"/>
  <c r="AA406" i="2"/>
  <c r="AB406" i="2"/>
  <c r="AA407" i="2"/>
  <c r="AB407" i="2"/>
  <c r="AA408" i="2"/>
  <c r="AB408" i="2"/>
  <c r="AA409" i="2"/>
  <c r="AB409" i="2"/>
  <c r="AA410" i="2"/>
  <c r="AB410" i="2"/>
  <c r="AA411" i="2"/>
  <c r="AB411" i="2"/>
  <c r="AA412" i="2"/>
  <c r="AB412" i="2"/>
  <c r="AA413" i="2"/>
  <c r="AB413" i="2"/>
  <c r="AA414" i="2"/>
  <c r="AB414" i="2"/>
  <c r="AA415" i="2"/>
  <c r="AB415" i="2"/>
  <c r="AA416" i="2"/>
  <c r="AB416" i="2"/>
  <c r="AA417" i="2"/>
  <c r="AB417" i="2"/>
  <c r="AA418" i="2"/>
  <c r="AB418" i="2"/>
  <c r="AA419" i="2"/>
  <c r="AB419" i="2"/>
  <c r="AA420" i="2"/>
  <c r="AB420" i="2"/>
  <c r="AA421" i="2"/>
  <c r="AB421" i="2"/>
  <c r="AA422" i="2"/>
  <c r="AB422" i="2"/>
  <c r="AA423" i="2"/>
  <c r="AB423" i="2"/>
  <c r="AA424" i="2"/>
  <c r="AB424" i="2"/>
  <c r="AA425" i="2"/>
  <c r="AB425" i="2"/>
  <c r="AA426" i="2"/>
  <c r="AB426" i="2"/>
  <c r="AA427" i="2"/>
  <c r="AB427" i="2"/>
  <c r="AA428" i="2"/>
  <c r="AB428" i="2"/>
  <c r="AA429" i="2"/>
  <c r="AB429" i="2"/>
  <c r="AA430" i="2"/>
  <c r="AB430" i="2"/>
  <c r="AA431" i="2"/>
  <c r="AB431" i="2"/>
  <c r="AA432" i="2"/>
  <c r="AB432" i="2"/>
  <c r="AA433" i="2"/>
  <c r="AB433" i="2"/>
  <c r="AA434" i="2"/>
  <c r="AB434" i="2"/>
  <c r="AA435" i="2"/>
  <c r="AB435" i="2"/>
  <c r="AA436" i="2"/>
  <c r="AB436" i="2"/>
  <c r="AA437" i="2"/>
  <c r="AB437" i="2"/>
  <c r="AA438" i="2"/>
  <c r="AB438" i="2"/>
  <c r="AA439" i="2"/>
  <c r="AB439" i="2"/>
  <c r="AA440" i="2"/>
  <c r="AB440" i="2"/>
  <c r="AA441" i="2"/>
  <c r="AB441" i="2"/>
  <c r="AA442" i="2"/>
  <c r="AB442" i="2"/>
  <c r="AA443" i="2"/>
  <c r="AB443" i="2"/>
  <c r="AA444" i="2"/>
  <c r="AB444" i="2"/>
  <c r="AA445" i="2"/>
  <c r="AB445" i="2"/>
  <c r="AA446" i="2"/>
  <c r="AB446" i="2"/>
  <c r="AA447" i="2"/>
  <c r="AB447" i="2"/>
  <c r="AA448" i="2"/>
  <c r="AB448" i="2"/>
  <c r="AA449" i="2"/>
  <c r="AB449" i="2"/>
  <c r="AA450" i="2"/>
  <c r="AB450" i="2"/>
  <c r="AA451" i="2"/>
  <c r="AB451" i="2"/>
  <c r="AA452" i="2"/>
  <c r="AB452" i="2"/>
  <c r="AA453" i="2"/>
  <c r="AB453" i="2"/>
  <c r="AI62" i="2"/>
  <c r="AI63" i="2"/>
  <c r="AI64" i="2"/>
  <c r="AI65" i="2"/>
  <c r="AI3" i="2"/>
  <c r="AI4" i="2"/>
  <c r="AI5" i="2"/>
  <c r="AI6" i="2"/>
  <c r="AI7" i="2"/>
  <c r="AI8" i="2"/>
  <c r="AI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3" i="2"/>
  <c r="AI104" i="2"/>
  <c r="AI105" i="2"/>
  <c r="AI106" i="2"/>
  <c r="AI107" i="2"/>
  <c r="AI108" i="2"/>
  <c r="AI109" i="2"/>
  <c r="AI110" i="2"/>
  <c r="AI111" i="2"/>
  <c r="AI112" i="2"/>
  <c r="AI113" i="2"/>
  <c r="AI114" i="2"/>
  <c r="AI115" i="2"/>
  <c r="AI116"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I166" i="2"/>
  <c r="AI167" i="2"/>
  <c r="AI168" i="2"/>
  <c r="AI169" i="2"/>
  <c r="AI170" i="2"/>
  <c r="AI171" i="2"/>
  <c r="AI172" i="2"/>
  <c r="AI173" i="2"/>
  <c r="AI174" i="2"/>
  <c r="AI175" i="2"/>
  <c r="AI176" i="2"/>
  <c r="AI177" i="2"/>
  <c r="AI178" i="2"/>
  <c r="AI179" i="2"/>
  <c r="AI180" i="2"/>
  <c r="AI181" i="2"/>
  <c r="AI182" i="2"/>
  <c r="AI183" i="2"/>
  <c r="AI184" i="2"/>
  <c r="AI185" i="2"/>
  <c r="AI186" i="2"/>
  <c r="AI187" i="2"/>
  <c r="AI188" i="2"/>
  <c r="AI189" i="2"/>
  <c r="AI190" i="2"/>
  <c r="AI191" i="2"/>
  <c r="AI192" i="2"/>
  <c r="AI193" i="2"/>
  <c r="AI194" i="2"/>
  <c r="AI195" i="2"/>
  <c r="AI196" i="2"/>
  <c r="AI197" i="2"/>
  <c r="AI198" i="2"/>
  <c r="AI199" i="2"/>
  <c r="AI200" i="2"/>
  <c r="AI201" i="2"/>
  <c r="AI202" i="2"/>
  <c r="AI203" i="2"/>
  <c r="AI204" i="2"/>
  <c r="AI205" i="2"/>
  <c r="AI206" i="2"/>
  <c r="AI207" i="2"/>
  <c r="AI208" i="2"/>
  <c r="AI209" i="2"/>
  <c r="AI210" i="2"/>
  <c r="AI211" i="2"/>
  <c r="AI212" i="2"/>
  <c r="AI213" i="2"/>
  <c r="AI214" i="2"/>
  <c r="AI215" i="2"/>
  <c r="AI216" i="2"/>
  <c r="AI217" i="2"/>
  <c r="AI218" i="2"/>
  <c r="AI219" i="2"/>
  <c r="AI220" i="2"/>
  <c r="AI221" i="2"/>
  <c r="AI222" i="2"/>
  <c r="AI223" i="2"/>
  <c r="AI224" i="2"/>
  <c r="AI225" i="2"/>
  <c r="AI226" i="2"/>
  <c r="AI227" i="2"/>
  <c r="AI228" i="2"/>
  <c r="AI229" i="2"/>
  <c r="AI230" i="2"/>
  <c r="AI231" i="2"/>
  <c r="AI232" i="2"/>
  <c r="AI233" i="2"/>
  <c r="AI234" i="2"/>
  <c r="AI235" i="2"/>
  <c r="AI236" i="2"/>
  <c r="AI237" i="2"/>
  <c r="AI238" i="2"/>
  <c r="AI239" i="2"/>
  <c r="AI240" i="2"/>
  <c r="AI241" i="2"/>
  <c r="AI242" i="2"/>
  <c r="AI243" i="2"/>
  <c r="AI244" i="2"/>
  <c r="AI245" i="2"/>
  <c r="AI246" i="2"/>
  <c r="AI247" i="2"/>
  <c r="AI248" i="2"/>
  <c r="AI249" i="2"/>
  <c r="AI250" i="2"/>
  <c r="AI251" i="2"/>
  <c r="AI252" i="2"/>
  <c r="AI253" i="2"/>
  <c r="AI254" i="2"/>
  <c r="AI255" i="2"/>
  <c r="AI256" i="2"/>
  <c r="AI257" i="2"/>
  <c r="AI258" i="2"/>
  <c r="AI259" i="2"/>
  <c r="AI260" i="2"/>
  <c r="AI261" i="2"/>
  <c r="AI262" i="2"/>
  <c r="AI263" i="2"/>
  <c r="AI264" i="2"/>
  <c r="AI265" i="2"/>
  <c r="AI266" i="2"/>
  <c r="AI267" i="2"/>
  <c r="AI268" i="2"/>
  <c r="AI269" i="2"/>
  <c r="AI270" i="2"/>
  <c r="AI271" i="2"/>
  <c r="AI272" i="2"/>
  <c r="AI273" i="2"/>
  <c r="AI274" i="2"/>
  <c r="AI275" i="2"/>
  <c r="AI276" i="2"/>
  <c r="AI277" i="2"/>
  <c r="AI278" i="2"/>
  <c r="AI279" i="2"/>
  <c r="AI280" i="2"/>
  <c r="AI281" i="2"/>
  <c r="AI282" i="2"/>
  <c r="AI283" i="2"/>
  <c r="AI284" i="2"/>
  <c r="AI285" i="2"/>
  <c r="AI286" i="2"/>
  <c r="AI287" i="2"/>
  <c r="AI288" i="2"/>
  <c r="AI289" i="2"/>
  <c r="AI290" i="2"/>
  <c r="AI291" i="2"/>
  <c r="AI292" i="2"/>
  <c r="AI293" i="2"/>
  <c r="AI294" i="2"/>
  <c r="AI295" i="2"/>
  <c r="AI296" i="2"/>
  <c r="AI297" i="2"/>
  <c r="AI298" i="2"/>
  <c r="AI299" i="2"/>
  <c r="AI300" i="2"/>
  <c r="AI301" i="2"/>
  <c r="AI302" i="2"/>
  <c r="AI303" i="2"/>
  <c r="AI304" i="2"/>
  <c r="AI305" i="2"/>
  <c r="AI306" i="2"/>
  <c r="AI307" i="2"/>
  <c r="AI308" i="2"/>
  <c r="AI309" i="2"/>
  <c r="AI310" i="2"/>
  <c r="AI311" i="2"/>
  <c r="AI312" i="2"/>
  <c r="AI313" i="2"/>
  <c r="AI314" i="2"/>
  <c r="AI315" i="2"/>
  <c r="AI316" i="2"/>
  <c r="AI317" i="2"/>
  <c r="AI318" i="2"/>
  <c r="AI319" i="2"/>
  <c r="AI320" i="2"/>
  <c r="AI321" i="2"/>
  <c r="AI322" i="2"/>
  <c r="AI323" i="2"/>
  <c r="AI324" i="2"/>
  <c r="AI325" i="2"/>
  <c r="AI326" i="2"/>
  <c r="AI327" i="2"/>
  <c r="AI328" i="2"/>
  <c r="AI329" i="2"/>
  <c r="AI330" i="2"/>
  <c r="AI331" i="2"/>
  <c r="AI332" i="2"/>
  <c r="AI333" i="2"/>
  <c r="AI334" i="2"/>
  <c r="AI335" i="2"/>
  <c r="AI336" i="2"/>
  <c r="AI337" i="2"/>
  <c r="AI338" i="2"/>
  <c r="AI339" i="2"/>
  <c r="AI340" i="2"/>
  <c r="AI341" i="2"/>
  <c r="AI342" i="2"/>
  <c r="AI343" i="2"/>
  <c r="AI344" i="2"/>
  <c r="AI345" i="2"/>
  <c r="AI346" i="2"/>
  <c r="AI347" i="2"/>
  <c r="AI348" i="2"/>
  <c r="AI349" i="2"/>
  <c r="AI350" i="2"/>
  <c r="AI351" i="2"/>
  <c r="AI352" i="2"/>
  <c r="AI353" i="2"/>
  <c r="AI354" i="2"/>
  <c r="AI355" i="2"/>
  <c r="AI356" i="2"/>
  <c r="AI357" i="2"/>
  <c r="AI358" i="2"/>
  <c r="AI359" i="2"/>
  <c r="AI360" i="2"/>
  <c r="AI361" i="2"/>
  <c r="AI362" i="2"/>
  <c r="AI363" i="2"/>
  <c r="AI364" i="2"/>
  <c r="AI365" i="2"/>
  <c r="AI366" i="2"/>
  <c r="AI367" i="2"/>
  <c r="AI368" i="2"/>
  <c r="AI369" i="2"/>
  <c r="AI370" i="2"/>
  <c r="AI371" i="2"/>
  <c r="AI372" i="2"/>
  <c r="AI373" i="2"/>
  <c r="AI374" i="2"/>
  <c r="AI375" i="2"/>
  <c r="AI376" i="2"/>
  <c r="AI377" i="2"/>
  <c r="AI378" i="2"/>
  <c r="AI379" i="2"/>
  <c r="AI380" i="2"/>
  <c r="AI381" i="2"/>
  <c r="AI382" i="2"/>
  <c r="AI383" i="2"/>
  <c r="AI384" i="2"/>
  <c r="AI385" i="2"/>
  <c r="AI386" i="2"/>
  <c r="AI387" i="2"/>
  <c r="AI388" i="2"/>
  <c r="AI389" i="2"/>
  <c r="AI390" i="2"/>
  <c r="AI391" i="2"/>
  <c r="AI392" i="2"/>
  <c r="AI393" i="2"/>
  <c r="AI394" i="2"/>
  <c r="AI395" i="2"/>
  <c r="AI396" i="2"/>
  <c r="AI397" i="2"/>
  <c r="AI398" i="2"/>
  <c r="AI399" i="2"/>
  <c r="AI400" i="2"/>
  <c r="AI401" i="2"/>
  <c r="AI402" i="2"/>
  <c r="AI403" i="2"/>
  <c r="AI404" i="2"/>
  <c r="AI405" i="2"/>
  <c r="AI406" i="2"/>
  <c r="AI407" i="2"/>
  <c r="AI408" i="2"/>
  <c r="AI409" i="2"/>
  <c r="AI410" i="2"/>
  <c r="AI411" i="2"/>
  <c r="AI412" i="2"/>
  <c r="AI413" i="2"/>
  <c r="AI414" i="2"/>
  <c r="AI415" i="2"/>
  <c r="AI416" i="2"/>
  <c r="AI417" i="2"/>
  <c r="AI418" i="2"/>
  <c r="AI419" i="2"/>
  <c r="AI420" i="2"/>
  <c r="AI421" i="2"/>
  <c r="AI422" i="2"/>
  <c r="AI423" i="2"/>
  <c r="AI424" i="2"/>
  <c r="AI425" i="2"/>
  <c r="AI426" i="2"/>
  <c r="AI427" i="2"/>
  <c r="AI428" i="2"/>
  <c r="AI429" i="2"/>
  <c r="AI430" i="2"/>
  <c r="AI431" i="2"/>
  <c r="AI432" i="2"/>
  <c r="AI433" i="2"/>
  <c r="AI434" i="2"/>
  <c r="AI435" i="2"/>
  <c r="AI436" i="2"/>
  <c r="AI437" i="2"/>
  <c r="AI438" i="2"/>
  <c r="AI439" i="2"/>
  <c r="AI440" i="2"/>
  <c r="AI441" i="2"/>
  <c r="AI442" i="2"/>
  <c r="AI443" i="2"/>
  <c r="AI444" i="2"/>
  <c r="AI445" i="2"/>
  <c r="AI446" i="2"/>
  <c r="AI447" i="2"/>
  <c r="AI448" i="2"/>
  <c r="AI449" i="2"/>
  <c r="AI450" i="2"/>
  <c r="AI451" i="2"/>
  <c r="AI452" i="2"/>
  <c r="AI453" i="2"/>
  <c r="AH2" i="2"/>
  <c r="AI2" i="2"/>
  <c r="P2" i="2"/>
  <c r="O2" i="2"/>
  <c r="R2" i="2"/>
  <c r="P3" i="2"/>
  <c r="O3" i="2"/>
  <c r="R3" i="2"/>
  <c r="P4" i="2"/>
  <c r="O4" i="2"/>
  <c r="R4" i="2"/>
  <c r="P5" i="2"/>
  <c r="O5" i="2"/>
  <c r="R5" i="2"/>
  <c r="P6" i="2"/>
  <c r="O6" i="2"/>
  <c r="R6" i="2"/>
  <c r="P7" i="2"/>
  <c r="O7" i="2"/>
  <c r="R7" i="2"/>
  <c r="P8" i="2"/>
  <c r="O8" i="2"/>
  <c r="R8" i="2"/>
  <c r="P9" i="2"/>
  <c r="O9" i="2"/>
  <c r="R9" i="2"/>
  <c r="P10" i="2"/>
  <c r="O10" i="2"/>
  <c r="R10" i="2"/>
  <c r="P11" i="2"/>
  <c r="O11" i="2"/>
  <c r="R11" i="2"/>
  <c r="P12" i="2"/>
  <c r="O12" i="2"/>
  <c r="R12" i="2"/>
  <c r="P13" i="2"/>
  <c r="O13" i="2"/>
  <c r="R13" i="2"/>
  <c r="P14" i="2"/>
  <c r="O14" i="2"/>
  <c r="R14" i="2"/>
  <c r="P15" i="2"/>
  <c r="O15" i="2"/>
  <c r="R15" i="2"/>
  <c r="P16" i="2"/>
  <c r="O16" i="2"/>
  <c r="R16" i="2"/>
  <c r="P17" i="2"/>
  <c r="O17" i="2"/>
  <c r="R17" i="2"/>
  <c r="P18" i="2"/>
  <c r="O18" i="2"/>
  <c r="R18" i="2"/>
  <c r="P19" i="2"/>
  <c r="O19" i="2"/>
  <c r="R19" i="2"/>
  <c r="P20" i="2"/>
  <c r="O20" i="2"/>
  <c r="R20" i="2"/>
  <c r="P21" i="2"/>
  <c r="O21" i="2"/>
  <c r="R21" i="2"/>
  <c r="P22" i="2"/>
  <c r="O22" i="2"/>
  <c r="R22" i="2"/>
  <c r="P23" i="2"/>
  <c r="O23" i="2"/>
  <c r="R23" i="2"/>
  <c r="P24" i="2"/>
  <c r="O24" i="2"/>
  <c r="R24" i="2"/>
  <c r="P25" i="2"/>
  <c r="O25" i="2"/>
  <c r="R25" i="2"/>
  <c r="P26" i="2"/>
  <c r="O26" i="2"/>
  <c r="R26" i="2"/>
  <c r="P27" i="2"/>
  <c r="O27" i="2"/>
  <c r="R27" i="2"/>
  <c r="P28" i="2"/>
  <c r="O28" i="2"/>
  <c r="R28" i="2"/>
  <c r="P29" i="2"/>
  <c r="O29" i="2"/>
  <c r="R29" i="2"/>
  <c r="P30" i="2"/>
  <c r="O30" i="2"/>
  <c r="R30" i="2"/>
  <c r="P31" i="2"/>
  <c r="O31" i="2"/>
  <c r="R31" i="2"/>
  <c r="P32" i="2"/>
  <c r="O32" i="2"/>
  <c r="R32" i="2"/>
  <c r="P33" i="2"/>
  <c r="O33" i="2"/>
  <c r="R33" i="2"/>
  <c r="P34" i="2"/>
  <c r="O34" i="2"/>
  <c r="R34" i="2"/>
  <c r="P35" i="2"/>
  <c r="O35" i="2"/>
  <c r="R35" i="2"/>
  <c r="P36" i="2"/>
  <c r="O36" i="2"/>
  <c r="R36" i="2"/>
  <c r="P37" i="2"/>
  <c r="O37" i="2"/>
  <c r="R37" i="2"/>
  <c r="P38" i="2"/>
  <c r="O38" i="2"/>
  <c r="R38" i="2"/>
  <c r="P39" i="2"/>
  <c r="O39" i="2"/>
  <c r="R39" i="2"/>
  <c r="P40" i="2"/>
  <c r="O40" i="2"/>
  <c r="R40" i="2"/>
  <c r="P41" i="2"/>
  <c r="O41" i="2"/>
  <c r="R41" i="2"/>
  <c r="P42" i="2"/>
  <c r="O42" i="2"/>
  <c r="R42" i="2"/>
  <c r="P43" i="2"/>
  <c r="O43" i="2"/>
  <c r="R43" i="2"/>
  <c r="P44" i="2"/>
  <c r="O44" i="2"/>
  <c r="R44" i="2"/>
  <c r="P45" i="2"/>
  <c r="O45" i="2"/>
  <c r="R45" i="2"/>
  <c r="P46" i="2"/>
  <c r="O46" i="2"/>
  <c r="R46" i="2"/>
  <c r="P47" i="2"/>
  <c r="O47" i="2"/>
  <c r="R47" i="2"/>
  <c r="P48" i="2"/>
  <c r="O48" i="2"/>
  <c r="R48" i="2"/>
  <c r="P49" i="2"/>
  <c r="O49" i="2"/>
  <c r="R49" i="2"/>
  <c r="P50" i="2"/>
  <c r="O50" i="2"/>
  <c r="R50" i="2"/>
  <c r="P51" i="2"/>
  <c r="O51" i="2"/>
  <c r="R51" i="2"/>
  <c r="P52" i="2"/>
  <c r="O52" i="2"/>
  <c r="R52" i="2"/>
  <c r="P53" i="2"/>
  <c r="O53" i="2"/>
  <c r="R53" i="2"/>
  <c r="P54" i="2"/>
  <c r="O54" i="2"/>
  <c r="R54" i="2"/>
  <c r="P55" i="2"/>
  <c r="O55" i="2"/>
  <c r="R55" i="2"/>
  <c r="P56" i="2"/>
  <c r="O56" i="2"/>
  <c r="R56" i="2"/>
  <c r="P57" i="2"/>
  <c r="O57" i="2"/>
  <c r="R57" i="2"/>
  <c r="P58" i="2"/>
  <c r="O58" i="2"/>
  <c r="R58" i="2"/>
  <c r="P59" i="2"/>
  <c r="O59" i="2"/>
  <c r="R59" i="2"/>
  <c r="P60" i="2"/>
  <c r="O60" i="2"/>
  <c r="R60" i="2"/>
  <c r="P61" i="2"/>
  <c r="O61" i="2"/>
  <c r="R61" i="2"/>
  <c r="P62" i="2"/>
  <c r="O62" i="2"/>
  <c r="R62" i="2"/>
  <c r="P63" i="2"/>
  <c r="O63" i="2"/>
  <c r="R63" i="2"/>
  <c r="P64" i="2"/>
  <c r="O64" i="2"/>
  <c r="R64" i="2"/>
  <c r="P65" i="2"/>
  <c r="O65" i="2"/>
  <c r="R65" i="2"/>
  <c r="P66" i="2"/>
  <c r="O66" i="2"/>
  <c r="R66" i="2"/>
  <c r="P67" i="2"/>
  <c r="O67" i="2"/>
  <c r="R67" i="2"/>
  <c r="P68" i="2"/>
  <c r="O68" i="2"/>
  <c r="R68" i="2"/>
  <c r="P69" i="2"/>
  <c r="O69" i="2"/>
  <c r="R69" i="2"/>
  <c r="P70" i="2"/>
  <c r="O70" i="2"/>
  <c r="R70" i="2"/>
  <c r="P71" i="2"/>
  <c r="O71" i="2"/>
  <c r="R71" i="2"/>
  <c r="P72" i="2"/>
  <c r="O72" i="2"/>
  <c r="R72" i="2"/>
  <c r="P73" i="2"/>
  <c r="O73" i="2"/>
  <c r="R73" i="2"/>
  <c r="P74" i="2"/>
  <c r="O74" i="2"/>
  <c r="R74" i="2"/>
  <c r="P75" i="2"/>
  <c r="O75" i="2"/>
  <c r="R75" i="2"/>
  <c r="P76" i="2"/>
  <c r="O76" i="2"/>
  <c r="R76" i="2"/>
  <c r="P77" i="2"/>
  <c r="O77" i="2"/>
  <c r="R77" i="2"/>
  <c r="P78" i="2"/>
  <c r="O78" i="2"/>
  <c r="R78" i="2"/>
  <c r="P79" i="2"/>
  <c r="O79" i="2"/>
  <c r="R79" i="2"/>
  <c r="P80" i="2"/>
  <c r="O80" i="2"/>
  <c r="R80" i="2"/>
  <c r="P81" i="2"/>
  <c r="O81" i="2"/>
  <c r="R81" i="2"/>
  <c r="P82" i="2"/>
  <c r="O82" i="2"/>
  <c r="R82" i="2"/>
  <c r="P83" i="2"/>
  <c r="O83" i="2"/>
  <c r="R83" i="2"/>
  <c r="P84" i="2"/>
  <c r="O84" i="2"/>
  <c r="R84" i="2"/>
  <c r="P85" i="2"/>
  <c r="O85" i="2"/>
  <c r="R85" i="2"/>
  <c r="P86" i="2"/>
  <c r="O86" i="2"/>
  <c r="R86" i="2"/>
  <c r="P87" i="2"/>
  <c r="O87" i="2"/>
  <c r="R87" i="2"/>
  <c r="P88" i="2"/>
  <c r="O88" i="2"/>
  <c r="R88" i="2"/>
  <c r="P89" i="2"/>
  <c r="O89" i="2"/>
  <c r="R89" i="2"/>
  <c r="P90" i="2"/>
  <c r="O90" i="2"/>
  <c r="R90" i="2"/>
  <c r="P91" i="2"/>
  <c r="O91" i="2"/>
  <c r="R91" i="2"/>
  <c r="P92" i="2"/>
  <c r="O92" i="2"/>
  <c r="R92" i="2"/>
  <c r="P93" i="2"/>
  <c r="O93" i="2"/>
  <c r="R93" i="2"/>
  <c r="P94" i="2"/>
  <c r="O94" i="2"/>
  <c r="R94" i="2"/>
  <c r="P95" i="2"/>
  <c r="O95" i="2"/>
  <c r="R95" i="2"/>
  <c r="P96" i="2"/>
  <c r="O96" i="2"/>
  <c r="R96" i="2"/>
  <c r="P97" i="2"/>
  <c r="O97" i="2"/>
  <c r="R97" i="2"/>
  <c r="P98" i="2"/>
  <c r="O98" i="2"/>
  <c r="R98" i="2"/>
  <c r="P99" i="2"/>
  <c r="O99" i="2"/>
  <c r="R99" i="2"/>
  <c r="P100" i="2"/>
  <c r="O100" i="2"/>
  <c r="R100" i="2"/>
  <c r="P101" i="2"/>
  <c r="O101" i="2"/>
  <c r="R101" i="2"/>
  <c r="P102" i="2"/>
  <c r="O102" i="2"/>
  <c r="R102" i="2"/>
  <c r="P103" i="2"/>
  <c r="O103" i="2"/>
  <c r="R103" i="2"/>
  <c r="P104" i="2"/>
  <c r="O104" i="2"/>
  <c r="R104" i="2"/>
  <c r="P105" i="2"/>
  <c r="O105" i="2"/>
  <c r="R105" i="2"/>
  <c r="P106" i="2"/>
  <c r="O106" i="2"/>
  <c r="R106" i="2"/>
  <c r="P107" i="2"/>
  <c r="O107" i="2"/>
  <c r="R107" i="2"/>
  <c r="P108" i="2"/>
  <c r="O108" i="2"/>
  <c r="R108" i="2"/>
  <c r="P109" i="2"/>
  <c r="O109" i="2"/>
  <c r="R109" i="2"/>
  <c r="P110" i="2"/>
  <c r="O110" i="2"/>
  <c r="R110" i="2"/>
  <c r="P111" i="2"/>
  <c r="O111" i="2"/>
  <c r="R111" i="2"/>
  <c r="P112" i="2"/>
  <c r="O112" i="2"/>
  <c r="R112" i="2"/>
  <c r="P113" i="2"/>
  <c r="O113" i="2"/>
  <c r="R113" i="2"/>
  <c r="P114" i="2"/>
  <c r="O114" i="2"/>
  <c r="R114" i="2"/>
  <c r="P115" i="2"/>
  <c r="O115" i="2"/>
  <c r="R115" i="2"/>
  <c r="P116" i="2"/>
  <c r="O116" i="2"/>
  <c r="R116" i="2"/>
  <c r="P117" i="2"/>
  <c r="O117" i="2"/>
  <c r="R117" i="2"/>
  <c r="P118" i="2"/>
  <c r="O118" i="2"/>
  <c r="R118" i="2"/>
  <c r="P119" i="2"/>
  <c r="O119" i="2"/>
  <c r="R119" i="2"/>
  <c r="P120" i="2"/>
  <c r="O120" i="2"/>
  <c r="R120" i="2"/>
  <c r="P121" i="2"/>
  <c r="O121" i="2"/>
  <c r="R121" i="2"/>
  <c r="P122" i="2"/>
  <c r="O122" i="2"/>
  <c r="R122" i="2"/>
  <c r="P123" i="2"/>
  <c r="O123" i="2"/>
  <c r="R123" i="2"/>
  <c r="P124" i="2"/>
  <c r="O124" i="2"/>
  <c r="R124" i="2"/>
  <c r="P125" i="2"/>
  <c r="O125" i="2"/>
  <c r="R125" i="2"/>
  <c r="P126" i="2"/>
  <c r="O126" i="2"/>
  <c r="R126" i="2"/>
  <c r="P127" i="2"/>
  <c r="O127" i="2"/>
  <c r="R127" i="2"/>
  <c r="P128" i="2"/>
  <c r="O128" i="2"/>
  <c r="R128" i="2"/>
  <c r="P129" i="2"/>
  <c r="O129" i="2"/>
  <c r="R129" i="2"/>
  <c r="P130" i="2"/>
  <c r="O130" i="2"/>
  <c r="R130" i="2"/>
  <c r="P131" i="2"/>
  <c r="O131" i="2"/>
  <c r="R131" i="2"/>
  <c r="P132" i="2"/>
  <c r="O132" i="2"/>
  <c r="R132" i="2"/>
  <c r="P133" i="2"/>
  <c r="O133" i="2"/>
  <c r="R133" i="2"/>
  <c r="P134" i="2"/>
  <c r="O134" i="2"/>
  <c r="R134" i="2"/>
  <c r="P135" i="2"/>
  <c r="O135" i="2"/>
  <c r="R135" i="2"/>
  <c r="P136" i="2"/>
  <c r="O136" i="2"/>
  <c r="R136" i="2"/>
  <c r="P137" i="2"/>
  <c r="O137" i="2"/>
  <c r="R137" i="2"/>
  <c r="P138" i="2"/>
  <c r="O138" i="2"/>
  <c r="R138" i="2"/>
  <c r="P139" i="2"/>
  <c r="O139" i="2"/>
  <c r="R139" i="2"/>
  <c r="P140" i="2"/>
  <c r="O140" i="2"/>
  <c r="R140" i="2"/>
  <c r="P141" i="2"/>
  <c r="O141" i="2"/>
  <c r="R141" i="2"/>
  <c r="P142" i="2"/>
  <c r="O142" i="2"/>
  <c r="R142" i="2"/>
  <c r="P143" i="2"/>
  <c r="O143" i="2"/>
  <c r="R143" i="2"/>
  <c r="P144" i="2"/>
  <c r="O144" i="2"/>
  <c r="R144" i="2"/>
  <c r="P145" i="2"/>
  <c r="O145" i="2"/>
  <c r="R145" i="2"/>
  <c r="P146" i="2"/>
  <c r="O146" i="2"/>
  <c r="R146" i="2"/>
  <c r="P147" i="2"/>
  <c r="O147" i="2"/>
  <c r="R147" i="2"/>
  <c r="P148" i="2"/>
  <c r="O148" i="2"/>
  <c r="R148" i="2"/>
  <c r="P149" i="2"/>
  <c r="O149" i="2"/>
  <c r="R149" i="2"/>
  <c r="P150" i="2"/>
  <c r="O150" i="2"/>
  <c r="R150" i="2"/>
  <c r="P151" i="2"/>
  <c r="O151" i="2"/>
  <c r="R151" i="2"/>
  <c r="P152" i="2"/>
  <c r="O152" i="2"/>
  <c r="R152" i="2"/>
  <c r="P153" i="2"/>
  <c r="O153" i="2"/>
  <c r="R153" i="2"/>
  <c r="P154" i="2"/>
  <c r="O154" i="2"/>
  <c r="R154" i="2"/>
  <c r="P155" i="2"/>
  <c r="O155" i="2"/>
  <c r="R155" i="2"/>
  <c r="P156" i="2"/>
  <c r="O156" i="2"/>
  <c r="R156" i="2"/>
  <c r="P157" i="2"/>
  <c r="O157" i="2"/>
  <c r="R157" i="2"/>
  <c r="P158" i="2"/>
  <c r="O158" i="2"/>
  <c r="R158" i="2"/>
  <c r="P159" i="2"/>
  <c r="O159" i="2"/>
  <c r="R159" i="2"/>
  <c r="P160" i="2"/>
  <c r="O160" i="2"/>
  <c r="R160" i="2"/>
  <c r="P161" i="2"/>
  <c r="O161" i="2"/>
  <c r="R161" i="2"/>
  <c r="P162" i="2"/>
  <c r="O162" i="2"/>
  <c r="R162" i="2"/>
  <c r="P163" i="2"/>
  <c r="O163" i="2"/>
  <c r="R163" i="2"/>
  <c r="P164" i="2"/>
  <c r="O164" i="2"/>
  <c r="R164" i="2"/>
  <c r="P165" i="2"/>
  <c r="O165" i="2"/>
  <c r="R165" i="2"/>
  <c r="P166" i="2"/>
  <c r="O166" i="2"/>
  <c r="R166" i="2"/>
  <c r="P167" i="2"/>
  <c r="O167" i="2"/>
  <c r="R167" i="2"/>
  <c r="P168" i="2"/>
  <c r="O168" i="2"/>
  <c r="R168" i="2"/>
  <c r="P169" i="2"/>
  <c r="O169" i="2"/>
  <c r="R169" i="2"/>
  <c r="P170" i="2"/>
  <c r="O170" i="2"/>
  <c r="R170" i="2"/>
  <c r="P171" i="2"/>
  <c r="O171" i="2"/>
  <c r="R171" i="2"/>
  <c r="P172" i="2"/>
  <c r="O172" i="2"/>
  <c r="R172" i="2"/>
  <c r="P173" i="2"/>
  <c r="O173" i="2"/>
  <c r="R173" i="2"/>
  <c r="P174" i="2"/>
  <c r="O174" i="2"/>
  <c r="R174" i="2"/>
  <c r="P175" i="2"/>
  <c r="O175" i="2"/>
  <c r="R175" i="2"/>
  <c r="P176" i="2"/>
  <c r="O176" i="2"/>
  <c r="R176" i="2"/>
  <c r="P177" i="2"/>
  <c r="O177" i="2"/>
  <c r="R177" i="2"/>
  <c r="P178" i="2"/>
  <c r="O178" i="2"/>
  <c r="R178" i="2"/>
  <c r="P179" i="2"/>
  <c r="O179" i="2"/>
  <c r="R179" i="2"/>
  <c r="P180" i="2"/>
  <c r="O180" i="2"/>
  <c r="R180" i="2"/>
  <c r="P181" i="2"/>
  <c r="O181" i="2"/>
  <c r="R181" i="2"/>
  <c r="P182" i="2"/>
  <c r="O182" i="2"/>
  <c r="R182" i="2"/>
  <c r="P183" i="2"/>
  <c r="O183" i="2"/>
  <c r="R183" i="2"/>
  <c r="P184" i="2"/>
  <c r="O184" i="2"/>
  <c r="R184" i="2"/>
  <c r="P185" i="2"/>
  <c r="O185" i="2"/>
  <c r="R185" i="2"/>
  <c r="P186" i="2"/>
  <c r="O186" i="2"/>
  <c r="R186" i="2"/>
  <c r="P187" i="2"/>
  <c r="O187" i="2"/>
  <c r="R187" i="2"/>
  <c r="P188" i="2"/>
  <c r="O188" i="2"/>
  <c r="R188" i="2"/>
  <c r="P189" i="2"/>
  <c r="O189" i="2"/>
  <c r="R189" i="2"/>
  <c r="P190" i="2"/>
  <c r="O190" i="2"/>
  <c r="R190" i="2"/>
  <c r="P191" i="2"/>
  <c r="O191" i="2"/>
  <c r="R191" i="2"/>
  <c r="P192" i="2"/>
  <c r="O192" i="2"/>
  <c r="R192" i="2"/>
  <c r="P193" i="2"/>
  <c r="O193" i="2"/>
  <c r="R193" i="2"/>
  <c r="P194" i="2"/>
  <c r="O194" i="2"/>
  <c r="R194" i="2"/>
  <c r="P195" i="2"/>
  <c r="O195" i="2"/>
  <c r="R195" i="2"/>
  <c r="P196" i="2"/>
  <c r="O196" i="2"/>
  <c r="R196" i="2"/>
  <c r="P197" i="2"/>
  <c r="O197" i="2"/>
  <c r="R197" i="2"/>
  <c r="P198" i="2"/>
  <c r="O198" i="2"/>
  <c r="R198" i="2"/>
  <c r="P199" i="2"/>
  <c r="O199" i="2"/>
  <c r="R199" i="2"/>
  <c r="P200" i="2"/>
  <c r="O200" i="2"/>
  <c r="R200" i="2"/>
  <c r="P201" i="2"/>
  <c r="O201" i="2"/>
  <c r="R201" i="2"/>
  <c r="P202" i="2"/>
  <c r="O202" i="2"/>
  <c r="R202" i="2"/>
  <c r="P203" i="2"/>
  <c r="O203" i="2"/>
  <c r="R203" i="2"/>
  <c r="P204" i="2"/>
  <c r="O204" i="2"/>
  <c r="R204" i="2"/>
  <c r="P205" i="2"/>
  <c r="O205" i="2"/>
  <c r="R205" i="2"/>
  <c r="P206" i="2"/>
  <c r="O206" i="2"/>
  <c r="R206" i="2"/>
  <c r="P207" i="2"/>
  <c r="O207" i="2"/>
  <c r="R207" i="2"/>
  <c r="P208" i="2"/>
  <c r="O208" i="2"/>
  <c r="R208" i="2"/>
  <c r="P209" i="2"/>
  <c r="O209" i="2"/>
  <c r="R209" i="2"/>
  <c r="P210" i="2"/>
  <c r="O210" i="2"/>
  <c r="R210" i="2"/>
  <c r="P211" i="2"/>
  <c r="O211" i="2"/>
  <c r="R211" i="2"/>
  <c r="P212" i="2"/>
  <c r="O212" i="2"/>
  <c r="R212" i="2"/>
  <c r="P213" i="2"/>
  <c r="O213" i="2"/>
  <c r="R213" i="2"/>
  <c r="P214" i="2"/>
  <c r="O214" i="2"/>
  <c r="R214" i="2"/>
  <c r="P215" i="2"/>
  <c r="O215" i="2"/>
  <c r="R215" i="2"/>
  <c r="P216" i="2"/>
  <c r="O216" i="2"/>
  <c r="R216" i="2"/>
  <c r="P217" i="2"/>
  <c r="O217" i="2"/>
  <c r="R217" i="2"/>
  <c r="P218" i="2"/>
  <c r="O218" i="2"/>
  <c r="R218" i="2"/>
  <c r="P219" i="2"/>
  <c r="O219" i="2"/>
  <c r="R219" i="2"/>
  <c r="P220" i="2"/>
  <c r="O220" i="2"/>
  <c r="R220" i="2"/>
  <c r="P221" i="2"/>
  <c r="O221" i="2"/>
  <c r="R221" i="2"/>
  <c r="P222" i="2"/>
  <c r="O222" i="2"/>
  <c r="R222" i="2"/>
  <c r="P223" i="2"/>
  <c r="O223" i="2"/>
  <c r="R223" i="2"/>
  <c r="P224" i="2"/>
  <c r="O224" i="2"/>
  <c r="R224" i="2"/>
  <c r="P225" i="2"/>
  <c r="O225" i="2"/>
  <c r="R225" i="2"/>
  <c r="P226" i="2"/>
  <c r="O226" i="2"/>
  <c r="R226" i="2"/>
  <c r="P227" i="2"/>
  <c r="O227" i="2"/>
  <c r="R227" i="2"/>
  <c r="P228" i="2"/>
  <c r="O228" i="2"/>
  <c r="R228" i="2"/>
  <c r="P229" i="2"/>
  <c r="O229" i="2"/>
  <c r="R229" i="2"/>
  <c r="P230" i="2"/>
  <c r="O230" i="2"/>
  <c r="R230" i="2"/>
  <c r="P231" i="2"/>
  <c r="O231" i="2"/>
  <c r="R231" i="2"/>
  <c r="P232" i="2"/>
  <c r="O232" i="2"/>
  <c r="R232" i="2"/>
  <c r="P233" i="2"/>
  <c r="O233" i="2"/>
  <c r="R233" i="2"/>
  <c r="P234" i="2"/>
  <c r="O234" i="2"/>
  <c r="R234" i="2"/>
  <c r="P235" i="2"/>
  <c r="O235" i="2"/>
  <c r="R235" i="2"/>
  <c r="P236" i="2"/>
  <c r="O236" i="2"/>
  <c r="R236" i="2"/>
  <c r="P237" i="2"/>
  <c r="O237" i="2"/>
  <c r="R237" i="2"/>
  <c r="P238" i="2"/>
  <c r="O238" i="2"/>
  <c r="R238" i="2"/>
  <c r="P239" i="2"/>
  <c r="O239" i="2"/>
  <c r="R239" i="2"/>
  <c r="P240" i="2"/>
  <c r="O240" i="2"/>
  <c r="R240" i="2"/>
  <c r="P241" i="2"/>
  <c r="O241" i="2"/>
  <c r="R241" i="2"/>
  <c r="P242" i="2"/>
  <c r="O242" i="2"/>
  <c r="R242" i="2"/>
  <c r="P243" i="2"/>
  <c r="O243" i="2"/>
  <c r="R243" i="2"/>
  <c r="P244" i="2"/>
  <c r="O244" i="2"/>
  <c r="R244" i="2"/>
  <c r="P245" i="2"/>
  <c r="O245" i="2"/>
  <c r="R245" i="2"/>
  <c r="P246" i="2"/>
  <c r="O246" i="2"/>
  <c r="R246" i="2"/>
  <c r="P247" i="2"/>
  <c r="O247" i="2"/>
  <c r="R247" i="2"/>
  <c r="P248" i="2"/>
  <c r="O248" i="2"/>
  <c r="R248" i="2"/>
  <c r="P249" i="2"/>
  <c r="O249" i="2"/>
  <c r="R249" i="2"/>
  <c r="P250" i="2"/>
  <c r="O250" i="2"/>
  <c r="R250" i="2"/>
  <c r="P251" i="2"/>
  <c r="O251" i="2"/>
  <c r="R251" i="2"/>
  <c r="P252" i="2"/>
  <c r="O252" i="2"/>
  <c r="R252" i="2"/>
  <c r="P253" i="2"/>
  <c r="O253" i="2"/>
  <c r="R253" i="2"/>
  <c r="P254" i="2"/>
  <c r="O254" i="2"/>
  <c r="R254" i="2"/>
  <c r="P255" i="2"/>
  <c r="O255" i="2"/>
  <c r="R255" i="2"/>
  <c r="P256" i="2"/>
  <c r="O256" i="2"/>
  <c r="R256" i="2"/>
  <c r="P257" i="2"/>
  <c r="O257" i="2"/>
  <c r="R257" i="2"/>
  <c r="P258" i="2"/>
  <c r="O258" i="2"/>
  <c r="R258" i="2"/>
  <c r="P259" i="2"/>
  <c r="O259" i="2"/>
  <c r="R259" i="2"/>
  <c r="P260" i="2"/>
  <c r="O260" i="2"/>
  <c r="R260" i="2"/>
  <c r="P261" i="2"/>
  <c r="O261" i="2"/>
  <c r="R261" i="2"/>
  <c r="P262" i="2"/>
  <c r="O262" i="2"/>
  <c r="R262" i="2"/>
  <c r="P263" i="2"/>
  <c r="O263" i="2"/>
  <c r="R263" i="2"/>
  <c r="P264" i="2"/>
  <c r="O264" i="2"/>
  <c r="R264" i="2"/>
  <c r="P265" i="2"/>
  <c r="O265" i="2"/>
  <c r="R265" i="2"/>
  <c r="P266" i="2"/>
  <c r="O266" i="2"/>
  <c r="R266" i="2"/>
  <c r="P267" i="2"/>
  <c r="O267" i="2"/>
  <c r="R267" i="2"/>
  <c r="P268" i="2"/>
  <c r="O268" i="2"/>
  <c r="R268" i="2"/>
  <c r="P269" i="2"/>
  <c r="O269" i="2"/>
  <c r="R269" i="2"/>
  <c r="P270" i="2"/>
  <c r="O270" i="2"/>
  <c r="R270" i="2"/>
  <c r="P271" i="2"/>
  <c r="O271" i="2"/>
  <c r="R271" i="2"/>
  <c r="P272" i="2"/>
  <c r="O272" i="2"/>
  <c r="R272" i="2"/>
  <c r="P273" i="2"/>
  <c r="O273" i="2"/>
  <c r="R273" i="2"/>
  <c r="P274" i="2"/>
  <c r="O274" i="2"/>
  <c r="R274" i="2"/>
  <c r="P275" i="2"/>
  <c r="O275" i="2"/>
  <c r="R275" i="2"/>
  <c r="P276" i="2"/>
  <c r="O276" i="2"/>
  <c r="R276" i="2"/>
  <c r="P277" i="2"/>
  <c r="O277" i="2"/>
  <c r="R277" i="2"/>
  <c r="P278" i="2"/>
  <c r="O278" i="2"/>
  <c r="R278" i="2"/>
  <c r="P279" i="2"/>
  <c r="O279" i="2"/>
  <c r="R279" i="2"/>
  <c r="P280" i="2"/>
  <c r="O280" i="2"/>
  <c r="R280" i="2"/>
  <c r="P281" i="2"/>
  <c r="O281" i="2"/>
  <c r="R281" i="2"/>
  <c r="P282" i="2"/>
  <c r="O282" i="2"/>
  <c r="R282" i="2"/>
  <c r="P283" i="2"/>
  <c r="O283" i="2"/>
  <c r="R283" i="2"/>
  <c r="P284" i="2"/>
  <c r="O284" i="2"/>
  <c r="R284" i="2"/>
  <c r="P285" i="2"/>
  <c r="O285" i="2"/>
  <c r="R285" i="2"/>
  <c r="P286" i="2"/>
  <c r="O286" i="2"/>
  <c r="R286" i="2"/>
  <c r="P287" i="2"/>
  <c r="O287" i="2"/>
  <c r="R287" i="2"/>
  <c r="P288" i="2"/>
  <c r="O288" i="2"/>
  <c r="R288" i="2"/>
  <c r="P289" i="2"/>
  <c r="O289" i="2"/>
  <c r="R289" i="2"/>
  <c r="P290" i="2"/>
  <c r="O290" i="2"/>
  <c r="R290" i="2"/>
  <c r="P291" i="2"/>
  <c r="O291" i="2"/>
  <c r="R291" i="2"/>
  <c r="P292" i="2"/>
  <c r="O292" i="2"/>
  <c r="R292" i="2"/>
  <c r="P293" i="2"/>
  <c r="O293" i="2"/>
  <c r="R293" i="2"/>
  <c r="P294" i="2"/>
  <c r="O294" i="2"/>
  <c r="R294" i="2"/>
  <c r="P295" i="2"/>
  <c r="O295" i="2"/>
  <c r="R295" i="2"/>
  <c r="P296" i="2"/>
  <c r="O296" i="2"/>
  <c r="R296" i="2"/>
  <c r="P297" i="2"/>
  <c r="O297" i="2"/>
  <c r="R297" i="2"/>
  <c r="P298" i="2"/>
  <c r="O298" i="2"/>
  <c r="R298" i="2"/>
  <c r="P299" i="2"/>
  <c r="O299" i="2"/>
  <c r="R299" i="2"/>
  <c r="P300" i="2"/>
  <c r="O300" i="2"/>
  <c r="R300" i="2"/>
  <c r="P301" i="2"/>
  <c r="O301" i="2"/>
  <c r="R301" i="2"/>
  <c r="P302" i="2"/>
  <c r="O302" i="2"/>
  <c r="R302" i="2"/>
  <c r="P303" i="2"/>
  <c r="O303" i="2"/>
  <c r="R303" i="2"/>
  <c r="P304" i="2"/>
  <c r="O304" i="2"/>
  <c r="R304" i="2"/>
  <c r="P305" i="2"/>
  <c r="O305" i="2"/>
  <c r="R305" i="2"/>
  <c r="P306" i="2"/>
  <c r="O306" i="2"/>
  <c r="R306" i="2"/>
  <c r="P307" i="2"/>
  <c r="O307" i="2"/>
  <c r="R307" i="2"/>
  <c r="P308" i="2"/>
  <c r="O308" i="2"/>
  <c r="R308" i="2"/>
  <c r="P309" i="2"/>
  <c r="O309" i="2"/>
  <c r="R309" i="2"/>
  <c r="P310" i="2"/>
  <c r="O310" i="2"/>
  <c r="R310" i="2"/>
  <c r="P311" i="2"/>
  <c r="O311" i="2"/>
  <c r="R311" i="2"/>
  <c r="P312" i="2"/>
  <c r="O312" i="2"/>
  <c r="R312" i="2"/>
  <c r="P313" i="2"/>
  <c r="O313" i="2"/>
  <c r="R313" i="2"/>
  <c r="P314" i="2"/>
  <c r="O314" i="2"/>
  <c r="R314" i="2"/>
  <c r="P315" i="2"/>
  <c r="O315" i="2"/>
  <c r="R315" i="2"/>
  <c r="P316" i="2"/>
  <c r="O316" i="2"/>
  <c r="R316" i="2"/>
  <c r="P317" i="2"/>
  <c r="O317" i="2"/>
  <c r="R317" i="2"/>
  <c r="P318" i="2"/>
  <c r="O318" i="2"/>
  <c r="R318" i="2"/>
  <c r="P319" i="2"/>
  <c r="O319" i="2"/>
  <c r="R319" i="2"/>
  <c r="P320" i="2"/>
  <c r="O320" i="2"/>
  <c r="R320" i="2"/>
  <c r="P321" i="2"/>
  <c r="O321" i="2"/>
  <c r="R321" i="2"/>
  <c r="P322" i="2"/>
  <c r="O322" i="2"/>
  <c r="R322" i="2"/>
  <c r="P323" i="2"/>
  <c r="O323" i="2"/>
  <c r="R323" i="2"/>
  <c r="P324" i="2"/>
  <c r="O324" i="2"/>
  <c r="R324" i="2"/>
  <c r="P325" i="2"/>
  <c r="O325" i="2"/>
  <c r="R325" i="2"/>
  <c r="P326" i="2"/>
  <c r="O326" i="2"/>
  <c r="R326" i="2"/>
  <c r="P327" i="2"/>
  <c r="O327" i="2"/>
  <c r="R327" i="2"/>
  <c r="P328" i="2"/>
  <c r="O328" i="2"/>
  <c r="R328" i="2"/>
  <c r="P329" i="2"/>
  <c r="O329" i="2"/>
  <c r="R329" i="2"/>
  <c r="P330" i="2"/>
  <c r="O330" i="2"/>
  <c r="R330" i="2"/>
  <c r="P331" i="2"/>
  <c r="O331" i="2"/>
  <c r="R331" i="2"/>
  <c r="P332" i="2"/>
  <c r="O332" i="2"/>
  <c r="R332" i="2"/>
  <c r="P333" i="2"/>
  <c r="O333" i="2"/>
  <c r="R333" i="2"/>
  <c r="P334" i="2"/>
  <c r="O334" i="2"/>
  <c r="R334" i="2"/>
  <c r="P335" i="2"/>
  <c r="O335" i="2"/>
  <c r="R335" i="2"/>
  <c r="P336" i="2"/>
  <c r="O336" i="2"/>
  <c r="R336" i="2"/>
  <c r="P337" i="2"/>
  <c r="O337" i="2"/>
  <c r="R337" i="2"/>
  <c r="P338" i="2"/>
  <c r="O338" i="2"/>
  <c r="R338" i="2"/>
  <c r="P339" i="2"/>
  <c r="O339" i="2"/>
  <c r="R339" i="2"/>
  <c r="P340" i="2"/>
  <c r="O340" i="2"/>
  <c r="R340" i="2"/>
  <c r="P341" i="2"/>
  <c r="O341" i="2"/>
  <c r="R341" i="2"/>
  <c r="P342" i="2"/>
  <c r="O342" i="2"/>
  <c r="R342" i="2"/>
  <c r="P343" i="2"/>
  <c r="O343" i="2"/>
  <c r="R343" i="2"/>
  <c r="P344" i="2"/>
  <c r="O344" i="2"/>
  <c r="R344" i="2"/>
  <c r="P345" i="2"/>
  <c r="O345" i="2"/>
  <c r="R345" i="2"/>
  <c r="P346" i="2"/>
  <c r="O346" i="2"/>
  <c r="R346" i="2"/>
  <c r="P347" i="2"/>
  <c r="O347" i="2"/>
  <c r="R347" i="2"/>
  <c r="P348" i="2"/>
  <c r="O348" i="2"/>
  <c r="R348" i="2"/>
  <c r="P349" i="2"/>
  <c r="O349" i="2"/>
  <c r="R349" i="2"/>
  <c r="P350" i="2"/>
  <c r="O350" i="2"/>
  <c r="R350" i="2"/>
  <c r="P351" i="2"/>
  <c r="O351" i="2"/>
  <c r="R351" i="2"/>
  <c r="P352" i="2"/>
  <c r="O352" i="2"/>
  <c r="R352" i="2"/>
  <c r="P353" i="2"/>
  <c r="O353" i="2"/>
  <c r="R353" i="2"/>
  <c r="P354" i="2"/>
  <c r="O354" i="2"/>
  <c r="R354" i="2"/>
  <c r="P355" i="2"/>
  <c r="O355" i="2"/>
  <c r="R355" i="2"/>
  <c r="P356" i="2"/>
  <c r="O356" i="2"/>
  <c r="R356" i="2"/>
  <c r="P357" i="2"/>
  <c r="O357" i="2"/>
  <c r="R357" i="2"/>
  <c r="P358" i="2"/>
  <c r="O358" i="2"/>
  <c r="R358" i="2"/>
  <c r="P359" i="2"/>
  <c r="O359" i="2"/>
  <c r="R359" i="2"/>
  <c r="P360" i="2"/>
  <c r="O360" i="2"/>
  <c r="R360" i="2"/>
  <c r="P361" i="2"/>
  <c r="O361" i="2"/>
  <c r="R361" i="2"/>
  <c r="P362" i="2"/>
  <c r="O362" i="2"/>
  <c r="R362" i="2"/>
  <c r="P363" i="2"/>
  <c r="O363" i="2"/>
  <c r="R363" i="2"/>
  <c r="P364" i="2"/>
  <c r="O364" i="2"/>
  <c r="R364" i="2"/>
  <c r="P365" i="2"/>
  <c r="O365" i="2"/>
  <c r="R365" i="2"/>
  <c r="P366" i="2"/>
  <c r="O366" i="2"/>
  <c r="R366" i="2"/>
  <c r="P367" i="2"/>
  <c r="O367" i="2"/>
  <c r="R367" i="2"/>
  <c r="P368" i="2"/>
  <c r="O368" i="2"/>
  <c r="R368" i="2"/>
  <c r="P369" i="2"/>
  <c r="O369" i="2"/>
  <c r="R369" i="2"/>
  <c r="P370" i="2"/>
  <c r="O370" i="2"/>
  <c r="R370" i="2"/>
  <c r="P371" i="2"/>
  <c r="O371" i="2"/>
  <c r="R371" i="2"/>
  <c r="P372" i="2"/>
  <c r="O372" i="2"/>
  <c r="R372" i="2"/>
  <c r="P373" i="2"/>
  <c r="O373" i="2"/>
  <c r="R373" i="2"/>
  <c r="P374" i="2"/>
  <c r="O374" i="2"/>
  <c r="R374" i="2"/>
  <c r="P375" i="2"/>
  <c r="O375" i="2"/>
  <c r="R375" i="2"/>
  <c r="P376" i="2"/>
  <c r="O376" i="2"/>
  <c r="R376" i="2"/>
  <c r="P377" i="2"/>
  <c r="O377" i="2"/>
  <c r="R377" i="2"/>
  <c r="P378" i="2"/>
  <c r="O378" i="2"/>
  <c r="R378" i="2"/>
  <c r="P379" i="2"/>
  <c r="O379" i="2"/>
  <c r="R379" i="2"/>
  <c r="P380" i="2"/>
  <c r="O380" i="2"/>
  <c r="R380" i="2"/>
  <c r="P381" i="2"/>
  <c r="O381" i="2"/>
  <c r="R381" i="2"/>
  <c r="P382" i="2"/>
  <c r="O382" i="2"/>
  <c r="R382" i="2"/>
  <c r="P383" i="2"/>
  <c r="O383" i="2"/>
  <c r="R383" i="2"/>
  <c r="P384" i="2"/>
  <c r="O384" i="2"/>
  <c r="R384" i="2"/>
  <c r="P385" i="2"/>
  <c r="O385" i="2"/>
  <c r="R385" i="2"/>
  <c r="P386" i="2"/>
  <c r="O386" i="2"/>
  <c r="R386" i="2"/>
  <c r="P387" i="2"/>
  <c r="O387" i="2"/>
  <c r="R387" i="2"/>
  <c r="P388" i="2"/>
  <c r="O388" i="2"/>
  <c r="R388" i="2"/>
  <c r="P389" i="2"/>
  <c r="O389" i="2"/>
  <c r="R389" i="2"/>
  <c r="P390" i="2"/>
  <c r="O390" i="2"/>
  <c r="R390" i="2"/>
  <c r="P391" i="2"/>
  <c r="O391" i="2"/>
  <c r="R391" i="2"/>
  <c r="P392" i="2"/>
  <c r="O392" i="2"/>
  <c r="R392" i="2"/>
  <c r="P393" i="2"/>
  <c r="O393" i="2"/>
  <c r="R393" i="2"/>
  <c r="P394" i="2"/>
  <c r="O394" i="2"/>
  <c r="R394" i="2"/>
  <c r="P395" i="2"/>
  <c r="O395" i="2"/>
  <c r="R395" i="2"/>
  <c r="P396" i="2"/>
  <c r="O396" i="2"/>
  <c r="R396" i="2"/>
  <c r="P397" i="2"/>
  <c r="O397" i="2"/>
  <c r="R397" i="2"/>
  <c r="P398" i="2"/>
  <c r="O398" i="2"/>
  <c r="R398" i="2"/>
  <c r="P399" i="2"/>
  <c r="O399" i="2"/>
  <c r="R399" i="2"/>
  <c r="P400" i="2"/>
  <c r="O400" i="2"/>
  <c r="R400" i="2"/>
  <c r="P401" i="2"/>
  <c r="O401" i="2"/>
  <c r="R401" i="2"/>
  <c r="P402" i="2"/>
  <c r="O402" i="2"/>
  <c r="R402" i="2"/>
  <c r="P403" i="2"/>
  <c r="O403" i="2"/>
  <c r="R403" i="2"/>
  <c r="P404" i="2"/>
  <c r="O404" i="2"/>
  <c r="R404" i="2"/>
  <c r="P405" i="2"/>
  <c r="O405" i="2"/>
  <c r="R405" i="2"/>
  <c r="P406" i="2"/>
  <c r="O406" i="2"/>
  <c r="R406" i="2"/>
  <c r="P407" i="2"/>
  <c r="O407" i="2"/>
  <c r="R407" i="2"/>
  <c r="P408" i="2"/>
  <c r="O408" i="2"/>
  <c r="R408" i="2"/>
  <c r="P409" i="2"/>
  <c r="O409" i="2"/>
  <c r="R409" i="2"/>
  <c r="P410" i="2"/>
  <c r="O410" i="2"/>
  <c r="R410" i="2"/>
  <c r="P411" i="2"/>
  <c r="O411" i="2"/>
  <c r="R411" i="2"/>
  <c r="P412" i="2"/>
  <c r="O412" i="2"/>
  <c r="R412" i="2"/>
  <c r="P413" i="2"/>
  <c r="O413" i="2"/>
  <c r="R413" i="2"/>
  <c r="P414" i="2"/>
  <c r="O414" i="2"/>
  <c r="R414" i="2"/>
  <c r="P415" i="2"/>
  <c r="O415" i="2"/>
  <c r="R415" i="2"/>
  <c r="P416" i="2"/>
  <c r="O416" i="2"/>
  <c r="R416" i="2"/>
  <c r="P417" i="2"/>
  <c r="O417" i="2"/>
  <c r="R417" i="2"/>
  <c r="P418" i="2"/>
  <c r="O418" i="2"/>
  <c r="R418" i="2"/>
  <c r="P419" i="2"/>
  <c r="O419" i="2"/>
  <c r="R419" i="2"/>
  <c r="P420" i="2"/>
  <c r="O420" i="2"/>
  <c r="R420" i="2"/>
  <c r="P421" i="2"/>
  <c r="O421" i="2"/>
  <c r="R421" i="2"/>
  <c r="P422" i="2"/>
  <c r="O422" i="2"/>
  <c r="R422" i="2"/>
  <c r="P423" i="2"/>
  <c r="O423" i="2"/>
  <c r="R423" i="2"/>
  <c r="P424" i="2"/>
  <c r="O424" i="2"/>
  <c r="R424" i="2"/>
  <c r="P425" i="2"/>
  <c r="O425" i="2"/>
  <c r="R425" i="2"/>
  <c r="P426" i="2"/>
  <c r="O426" i="2"/>
  <c r="R426" i="2"/>
  <c r="P427" i="2"/>
  <c r="O427" i="2"/>
  <c r="R427" i="2"/>
  <c r="P428" i="2"/>
  <c r="O428" i="2"/>
  <c r="R428" i="2"/>
  <c r="P429" i="2"/>
  <c r="O429" i="2"/>
  <c r="R429" i="2"/>
  <c r="P430" i="2"/>
  <c r="O430" i="2"/>
  <c r="R430" i="2"/>
  <c r="P431" i="2"/>
  <c r="O431" i="2"/>
  <c r="R431" i="2"/>
  <c r="P432" i="2"/>
  <c r="O432" i="2"/>
  <c r="R432" i="2"/>
  <c r="P433" i="2"/>
  <c r="O433" i="2"/>
  <c r="R433" i="2"/>
  <c r="P434" i="2"/>
  <c r="O434" i="2"/>
  <c r="R434" i="2"/>
  <c r="P435" i="2"/>
  <c r="O435" i="2"/>
  <c r="R435" i="2"/>
  <c r="P436" i="2"/>
  <c r="O436" i="2"/>
  <c r="R436" i="2"/>
  <c r="P437" i="2"/>
  <c r="O437" i="2"/>
  <c r="R437" i="2"/>
  <c r="P438" i="2"/>
  <c r="O438" i="2"/>
  <c r="R438" i="2"/>
  <c r="P439" i="2"/>
  <c r="O439" i="2"/>
  <c r="R439" i="2"/>
  <c r="P440" i="2"/>
  <c r="O440" i="2"/>
  <c r="R440" i="2"/>
  <c r="P441" i="2"/>
  <c r="O441" i="2"/>
  <c r="R441" i="2"/>
  <c r="P442" i="2"/>
  <c r="O442" i="2"/>
  <c r="R442" i="2"/>
  <c r="P443" i="2"/>
  <c r="O443" i="2"/>
  <c r="R443" i="2"/>
  <c r="P444" i="2"/>
  <c r="O444" i="2"/>
  <c r="R444" i="2"/>
  <c r="P445" i="2"/>
  <c r="O445" i="2"/>
  <c r="R445" i="2"/>
  <c r="P446" i="2"/>
  <c r="O446" i="2"/>
  <c r="R446" i="2"/>
  <c r="P447" i="2"/>
  <c r="O447" i="2"/>
  <c r="R447" i="2"/>
  <c r="P448" i="2"/>
  <c r="O448" i="2"/>
  <c r="R448" i="2"/>
  <c r="P449" i="2"/>
  <c r="O449" i="2"/>
  <c r="R449" i="2"/>
  <c r="P450" i="2"/>
  <c r="O450" i="2"/>
  <c r="R450" i="2"/>
  <c r="P451" i="2"/>
  <c r="O451" i="2"/>
  <c r="R451" i="2"/>
  <c r="P452" i="2"/>
  <c r="O452" i="2"/>
  <c r="R452" i="2"/>
  <c r="P453" i="2"/>
  <c r="O453" i="2"/>
  <c r="R453" i="2"/>
  <c r="Q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X2" i="2"/>
  <c r="D119" i="1"/>
  <c r="E6" i="3"/>
  <c r="D144" i="1"/>
  <c r="D183" i="1"/>
  <c r="D184" i="1"/>
  <c r="D199" i="1"/>
  <c r="D232" i="1"/>
  <c r="D365" i="1"/>
  <c r="E5" i="3"/>
  <c r="D435" i="1"/>
  <c r="D519" i="1"/>
  <c r="D619" i="1"/>
  <c r="D649" i="1"/>
  <c r="D650" i="1"/>
  <c r="D652" i="1"/>
  <c r="D653" i="1"/>
  <c r="D667" i="1"/>
  <c r="D668" i="1"/>
  <c r="D669" i="1"/>
  <c r="D988" i="1"/>
  <c r="E4" i="3"/>
  <c r="D989" i="1"/>
  <c r="D990" i="1"/>
  <c r="D996" i="1"/>
  <c r="D997" i="1"/>
  <c r="D1001" i="1"/>
  <c r="D1007" i="1"/>
  <c r="D1039" i="1"/>
  <c r="D1040" i="1"/>
  <c r="D1041" i="1"/>
  <c r="D1044" i="1"/>
  <c r="D1045" i="1"/>
  <c r="D1074" i="1"/>
  <c r="D1076" i="1"/>
  <c r="D1077" i="1"/>
  <c r="D1078" i="1"/>
  <c r="D1107" i="1"/>
  <c r="D1108" i="1"/>
  <c r="D1109" i="1"/>
  <c r="D1115" i="1"/>
  <c r="D1116" i="1"/>
  <c r="D1145" i="1"/>
  <c r="D1146" i="1"/>
  <c r="D1147" i="1"/>
  <c r="D1150" i="1"/>
  <c r="D1151" i="1"/>
  <c r="D1179" i="1"/>
  <c r="D1180" i="1"/>
  <c r="D1181" i="1"/>
  <c r="D1182" i="1"/>
  <c r="D1184" i="1"/>
  <c r="D1210" i="1"/>
  <c r="D1214" i="1"/>
  <c r="D1215" i="1"/>
  <c r="D1242" i="1"/>
  <c r="D1245" i="1"/>
  <c r="D1246" i="1"/>
  <c r="D1247" i="1"/>
  <c r="D1273" i="1"/>
  <c r="D1274" i="1"/>
  <c r="D1277" i="1"/>
  <c r="D1298" i="1"/>
  <c r="D1314" i="1"/>
  <c r="D1495" i="1"/>
  <c r="E3" i="3"/>
  <c r="D1499" i="1"/>
  <c r="D1500" i="1"/>
  <c r="D1526" i="1"/>
  <c r="D1529" i="1"/>
  <c r="D1530" i="1"/>
  <c r="D1531" i="1"/>
  <c r="D1557" i="1"/>
  <c r="D1559" i="1"/>
  <c r="D1588" i="1"/>
  <c r="D1589" i="1"/>
  <c r="D1590" i="1"/>
  <c r="D1591" i="1"/>
  <c r="D1618" i="1"/>
  <c r="D1620" i="1"/>
  <c r="D1621" i="1"/>
  <c r="D1650" i="1"/>
  <c r="D1651" i="1"/>
  <c r="D1652" i="1"/>
  <c r="D1680" i="1"/>
  <c r="D1682" i="1"/>
  <c r="D1711" i="1"/>
  <c r="D1713" i="1"/>
  <c r="D1742" i="1"/>
  <c r="D1744" i="1"/>
  <c r="D1772" i="1"/>
  <c r="D1774" i="1"/>
  <c r="D1787" i="1"/>
  <c r="D1788" i="1"/>
  <c r="D1803" i="1"/>
  <c r="D1804" i="1"/>
  <c r="D1805" i="1"/>
  <c r="D1806" i="1"/>
  <c r="D1811" i="1"/>
  <c r="D1812" i="1"/>
  <c r="S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T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AD2" i="2"/>
  <c r="AC2" i="2"/>
  <c r="AE2" i="2"/>
  <c r="AD3" i="2"/>
  <c r="AC3" i="2"/>
  <c r="AE3" i="2"/>
  <c r="AD4" i="2"/>
  <c r="AC4" i="2"/>
  <c r="AE4" i="2"/>
  <c r="AD5" i="2"/>
  <c r="AC5" i="2"/>
  <c r="AE5" i="2"/>
  <c r="AD6" i="2"/>
  <c r="AC6" i="2"/>
  <c r="AE6" i="2"/>
  <c r="AD7" i="2"/>
  <c r="AC7" i="2"/>
  <c r="AE7" i="2"/>
  <c r="AD8" i="2"/>
  <c r="AC8" i="2"/>
  <c r="AE8" i="2"/>
  <c r="AD9" i="2"/>
  <c r="AC9" i="2"/>
  <c r="AE9" i="2"/>
  <c r="AD10" i="2"/>
  <c r="AC10" i="2"/>
  <c r="AE10" i="2"/>
  <c r="AD11" i="2"/>
  <c r="AC11" i="2"/>
  <c r="AE11" i="2"/>
  <c r="AD12" i="2"/>
  <c r="AC12" i="2"/>
  <c r="AE12" i="2"/>
  <c r="AD13" i="2"/>
  <c r="AC13" i="2"/>
  <c r="AE13" i="2"/>
  <c r="AD14" i="2"/>
  <c r="AC14" i="2"/>
  <c r="AE14" i="2"/>
  <c r="AD15" i="2"/>
  <c r="AC15" i="2"/>
  <c r="AE15" i="2"/>
  <c r="AD16" i="2"/>
  <c r="AC16" i="2"/>
  <c r="AE16" i="2"/>
  <c r="AD17" i="2"/>
  <c r="AC17" i="2"/>
  <c r="AE17" i="2"/>
  <c r="AD18" i="2"/>
  <c r="AC18" i="2"/>
  <c r="AE18" i="2"/>
  <c r="AD19" i="2"/>
  <c r="AC19" i="2"/>
  <c r="AE19" i="2"/>
  <c r="AD20" i="2"/>
  <c r="AC20" i="2"/>
  <c r="AE20" i="2"/>
  <c r="AD21" i="2"/>
  <c r="AC21" i="2"/>
  <c r="AE21" i="2"/>
  <c r="AD22" i="2"/>
  <c r="AC22" i="2"/>
  <c r="AE22" i="2"/>
  <c r="AD23" i="2"/>
  <c r="AC23" i="2"/>
  <c r="AE23" i="2"/>
  <c r="AD24" i="2"/>
  <c r="AC24" i="2"/>
  <c r="AE24" i="2"/>
  <c r="AD25" i="2"/>
  <c r="AC25" i="2"/>
  <c r="AE25" i="2"/>
  <c r="AD26" i="2"/>
  <c r="AC26" i="2"/>
  <c r="AE26" i="2"/>
  <c r="AD27" i="2"/>
  <c r="AC27" i="2"/>
  <c r="AE27" i="2"/>
  <c r="AD28" i="2"/>
  <c r="AC28" i="2"/>
  <c r="AE28" i="2"/>
  <c r="AD29" i="2"/>
  <c r="AC29" i="2"/>
  <c r="AE29" i="2"/>
  <c r="AD30" i="2"/>
  <c r="AC30" i="2"/>
  <c r="AE30" i="2"/>
  <c r="AD31" i="2"/>
  <c r="AC31" i="2"/>
  <c r="AE31" i="2"/>
  <c r="AD32" i="2"/>
  <c r="AC32" i="2"/>
  <c r="AE32" i="2"/>
  <c r="AD33" i="2"/>
  <c r="AC33" i="2"/>
  <c r="AE33" i="2"/>
  <c r="AD34" i="2"/>
  <c r="AC34" i="2"/>
  <c r="AE34" i="2"/>
  <c r="AD35" i="2"/>
  <c r="AC35" i="2"/>
  <c r="AE35" i="2"/>
  <c r="AD36" i="2"/>
  <c r="AC36" i="2"/>
  <c r="AE36" i="2"/>
  <c r="AD37" i="2"/>
  <c r="AC37" i="2"/>
  <c r="AE37" i="2"/>
  <c r="AD38" i="2"/>
  <c r="AC38" i="2"/>
  <c r="AE38" i="2"/>
  <c r="AD39" i="2"/>
  <c r="AC39" i="2"/>
  <c r="AE39" i="2"/>
  <c r="AD40" i="2"/>
  <c r="AC40" i="2"/>
  <c r="AE40" i="2"/>
  <c r="AD41" i="2"/>
  <c r="AC41" i="2"/>
  <c r="AE41" i="2"/>
  <c r="AD42" i="2"/>
  <c r="AC42" i="2"/>
  <c r="AE42" i="2"/>
  <c r="AD43" i="2"/>
  <c r="AC43" i="2"/>
  <c r="AE43" i="2"/>
  <c r="AD44" i="2"/>
  <c r="AC44" i="2"/>
  <c r="AE44" i="2"/>
  <c r="AD45" i="2"/>
  <c r="AC45" i="2"/>
  <c r="AE45" i="2"/>
  <c r="AD46" i="2"/>
  <c r="AC46" i="2"/>
  <c r="AE46" i="2"/>
  <c r="AD47" i="2"/>
  <c r="AC47" i="2"/>
  <c r="AE47" i="2"/>
  <c r="AD48" i="2"/>
  <c r="AC48" i="2"/>
  <c r="AE48" i="2"/>
  <c r="AD49" i="2"/>
  <c r="AC49" i="2"/>
  <c r="AE49" i="2"/>
  <c r="AD50" i="2"/>
  <c r="AC50" i="2"/>
  <c r="AE50" i="2"/>
  <c r="AD51" i="2"/>
  <c r="AC51" i="2"/>
  <c r="AE51" i="2"/>
  <c r="AD52" i="2"/>
  <c r="AC52" i="2"/>
  <c r="AE52" i="2"/>
  <c r="AD53" i="2"/>
  <c r="AC53" i="2"/>
  <c r="AE53" i="2"/>
  <c r="AD54" i="2"/>
  <c r="AC54" i="2"/>
  <c r="AE54" i="2"/>
  <c r="AD55" i="2"/>
  <c r="AC55" i="2"/>
  <c r="AE55" i="2"/>
  <c r="AD56" i="2"/>
  <c r="AC56" i="2"/>
  <c r="AE56" i="2"/>
  <c r="AD57" i="2"/>
  <c r="AC57" i="2"/>
  <c r="AE57" i="2"/>
  <c r="AD58" i="2"/>
  <c r="AC58" i="2"/>
  <c r="AE58" i="2"/>
  <c r="AD59" i="2"/>
  <c r="AC59" i="2"/>
  <c r="AE59" i="2"/>
  <c r="AD60" i="2"/>
  <c r="AC60" i="2"/>
  <c r="AE60" i="2"/>
  <c r="AD61" i="2"/>
  <c r="AC61" i="2"/>
  <c r="AE61" i="2"/>
  <c r="AD62" i="2"/>
  <c r="AC62" i="2"/>
  <c r="AE62" i="2"/>
  <c r="AD63" i="2"/>
  <c r="AC63" i="2"/>
  <c r="AE63" i="2"/>
  <c r="AD64" i="2"/>
  <c r="AC64" i="2"/>
  <c r="AE64" i="2"/>
  <c r="AD65" i="2"/>
  <c r="AC65" i="2"/>
  <c r="AE65" i="2"/>
  <c r="AD66" i="2"/>
  <c r="AC66" i="2"/>
  <c r="AE66" i="2"/>
  <c r="AD67" i="2"/>
  <c r="AC67" i="2"/>
  <c r="AE67" i="2"/>
  <c r="AD68" i="2"/>
  <c r="AC68" i="2"/>
  <c r="AE68" i="2"/>
  <c r="AD69" i="2"/>
  <c r="AC69" i="2"/>
  <c r="AE69" i="2"/>
  <c r="AD70" i="2"/>
  <c r="AC70" i="2"/>
  <c r="AE70" i="2"/>
  <c r="AD71" i="2"/>
  <c r="AC71" i="2"/>
  <c r="AE71" i="2"/>
  <c r="AD72" i="2"/>
  <c r="AC72" i="2"/>
  <c r="AE72" i="2"/>
  <c r="AD73" i="2"/>
  <c r="AC73" i="2"/>
  <c r="AE73" i="2"/>
  <c r="AD74" i="2"/>
  <c r="AC74" i="2"/>
  <c r="AE74" i="2"/>
  <c r="AD75" i="2"/>
  <c r="AC75" i="2"/>
  <c r="AE75" i="2"/>
  <c r="AD76" i="2"/>
  <c r="AC76" i="2"/>
  <c r="AE76" i="2"/>
  <c r="AD77" i="2"/>
  <c r="AC77" i="2"/>
  <c r="AE77" i="2"/>
  <c r="AD78" i="2"/>
  <c r="AC78" i="2"/>
  <c r="AE78" i="2"/>
  <c r="AD79" i="2"/>
  <c r="AC79" i="2"/>
  <c r="AE79" i="2"/>
  <c r="AD80" i="2"/>
  <c r="AC80" i="2"/>
  <c r="AE80" i="2"/>
  <c r="AD81" i="2"/>
  <c r="AC81" i="2"/>
  <c r="AE81" i="2"/>
  <c r="AD82" i="2"/>
  <c r="AC82" i="2"/>
  <c r="AE82" i="2"/>
  <c r="AD83" i="2"/>
  <c r="AC83" i="2"/>
  <c r="AE83" i="2"/>
  <c r="AD84" i="2"/>
  <c r="AC84" i="2"/>
  <c r="AE84" i="2"/>
  <c r="AD85" i="2"/>
  <c r="AC85" i="2"/>
  <c r="AE85" i="2"/>
  <c r="AD86" i="2"/>
  <c r="AC86" i="2"/>
  <c r="AE86" i="2"/>
  <c r="AD87" i="2"/>
  <c r="AC87" i="2"/>
  <c r="AE87" i="2"/>
  <c r="AD88" i="2"/>
  <c r="AC88" i="2"/>
  <c r="AE88" i="2"/>
  <c r="AD89" i="2"/>
  <c r="AC89" i="2"/>
  <c r="AE89" i="2"/>
  <c r="AD90" i="2"/>
  <c r="AC90" i="2"/>
  <c r="AE90" i="2"/>
  <c r="AD91" i="2"/>
  <c r="AC91" i="2"/>
  <c r="AE91" i="2"/>
  <c r="AD92" i="2"/>
  <c r="AC92" i="2"/>
  <c r="AE92" i="2"/>
  <c r="AD93" i="2"/>
  <c r="AC93" i="2"/>
  <c r="AE93" i="2"/>
  <c r="AD94" i="2"/>
  <c r="AC94" i="2"/>
  <c r="AE94" i="2"/>
  <c r="AD95" i="2"/>
  <c r="AC95" i="2"/>
  <c r="AE95" i="2"/>
  <c r="AD96" i="2"/>
  <c r="AC96" i="2"/>
  <c r="AE96" i="2"/>
  <c r="AD97" i="2"/>
  <c r="AC97" i="2"/>
  <c r="AE97" i="2"/>
  <c r="AD98" i="2"/>
  <c r="AC98" i="2"/>
  <c r="AE98" i="2"/>
  <c r="AD99" i="2"/>
  <c r="AC99" i="2"/>
  <c r="AE99" i="2"/>
  <c r="AD100" i="2"/>
  <c r="AC100" i="2"/>
  <c r="AE100" i="2"/>
  <c r="AD101" i="2"/>
  <c r="AC101" i="2"/>
  <c r="AE101" i="2"/>
  <c r="AD102" i="2"/>
  <c r="AC102" i="2"/>
  <c r="AE102" i="2"/>
  <c r="AD103" i="2"/>
  <c r="AC103" i="2"/>
  <c r="AE103" i="2"/>
  <c r="AD104" i="2"/>
  <c r="AC104" i="2"/>
  <c r="AE104" i="2"/>
  <c r="AD105" i="2"/>
  <c r="AC105" i="2"/>
  <c r="AE105" i="2"/>
  <c r="AD106" i="2"/>
  <c r="AC106" i="2"/>
  <c r="AE106" i="2"/>
  <c r="AD107" i="2"/>
  <c r="AC107" i="2"/>
  <c r="AE107" i="2"/>
  <c r="AD108" i="2"/>
  <c r="AC108" i="2"/>
  <c r="AE108" i="2"/>
  <c r="AD109" i="2"/>
  <c r="AC109" i="2"/>
  <c r="AE109" i="2"/>
  <c r="AD110" i="2"/>
  <c r="AC110" i="2"/>
  <c r="AE110" i="2"/>
  <c r="AD111" i="2"/>
  <c r="AC111" i="2"/>
  <c r="AE111" i="2"/>
  <c r="AD112" i="2"/>
  <c r="AC112" i="2"/>
  <c r="AE112" i="2"/>
  <c r="AD113" i="2"/>
  <c r="AC113" i="2"/>
  <c r="AE113" i="2"/>
  <c r="AD114" i="2"/>
  <c r="AC114" i="2"/>
  <c r="AE114" i="2"/>
  <c r="AD115" i="2"/>
  <c r="AC115" i="2"/>
  <c r="AE115" i="2"/>
  <c r="AD116" i="2"/>
  <c r="AC116" i="2"/>
  <c r="AE116" i="2"/>
  <c r="AD117" i="2"/>
  <c r="AC117" i="2"/>
  <c r="AE117" i="2"/>
  <c r="AD118" i="2"/>
  <c r="AC118" i="2"/>
  <c r="AE118" i="2"/>
  <c r="AD119" i="2"/>
  <c r="AC119" i="2"/>
  <c r="AE119" i="2"/>
  <c r="AD120" i="2"/>
  <c r="AC120" i="2"/>
  <c r="AE120" i="2"/>
  <c r="AD121" i="2"/>
  <c r="AC121" i="2"/>
  <c r="AE121" i="2"/>
  <c r="AD122" i="2"/>
  <c r="AC122" i="2"/>
  <c r="AE122" i="2"/>
  <c r="AD123" i="2"/>
  <c r="AC123" i="2"/>
  <c r="AE123" i="2"/>
  <c r="AD124" i="2"/>
  <c r="AC124" i="2"/>
  <c r="AE124" i="2"/>
  <c r="AD125" i="2"/>
  <c r="AC125" i="2"/>
  <c r="AE125" i="2"/>
  <c r="AD126" i="2"/>
  <c r="AC126" i="2"/>
  <c r="AE126" i="2"/>
  <c r="AD127" i="2"/>
  <c r="AC127" i="2"/>
  <c r="AE127" i="2"/>
  <c r="AD128" i="2"/>
  <c r="AC128" i="2"/>
  <c r="AE128" i="2"/>
  <c r="AD129" i="2"/>
  <c r="AC129" i="2"/>
  <c r="AE129" i="2"/>
  <c r="AD130" i="2"/>
  <c r="AC130" i="2"/>
  <c r="AE130" i="2"/>
  <c r="AD131" i="2"/>
  <c r="AC131" i="2"/>
  <c r="AE131" i="2"/>
  <c r="AD132" i="2"/>
  <c r="AC132" i="2"/>
  <c r="AE132" i="2"/>
  <c r="AD133" i="2"/>
  <c r="AC133" i="2"/>
  <c r="AE133" i="2"/>
  <c r="AD134" i="2"/>
  <c r="AC134" i="2"/>
  <c r="AE134" i="2"/>
  <c r="AD135" i="2"/>
  <c r="AC135" i="2"/>
  <c r="AE135" i="2"/>
  <c r="AD136" i="2"/>
  <c r="AC136" i="2"/>
  <c r="AE136" i="2"/>
  <c r="AD137" i="2"/>
  <c r="AC137" i="2"/>
  <c r="AE137" i="2"/>
  <c r="AD138" i="2"/>
  <c r="AC138" i="2"/>
  <c r="AE138" i="2"/>
  <c r="AD139" i="2"/>
  <c r="AC139" i="2"/>
  <c r="AE139" i="2"/>
  <c r="AD140" i="2"/>
  <c r="AC140" i="2"/>
  <c r="AE140" i="2"/>
  <c r="AD141" i="2"/>
  <c r="AC141" i="2"/>
  <c r="AE141" i="2"/>
  <c r="AD142" i="2"/>
  <c r="AC142" i="2"/>
  <c r="AE142" i="2"/>
  <c r="AD143" i="2"/>
  <c r="AC143" i="2"/>
  <c r="AE143" i="2"/>
  <c r="AD144" i="2"/>
  <c r="AC144" i="2"/>
  <c r="AE144" i="2"/>
  <c r="AD145" i="2"/>
  <c r="AC145" i="2"/>
  <c r="AE145" i="2"/>
  <c r="AD146" i="2"/>
  <c r="AC146" i="2"/>
  <c r="AE146" i="2"/>
  <c r="AD147" i="2"/>
  <c r="AC147" i="2"/>
  <c r="AE147" i="2"/>
  <c r="AD148" i="2"/>
  <c r="AC148" i="2"/>
  <c r="AE148" i="2"/>
  <c r="AD149" i="2"/>
  <c r="AC149" i="2"/>
  <c r="AE149" i="2"/>
  <c r="AD150" i="2"/>
  <c r="AC150" i="2"/>
  <c r="AE150" i="2"/>
  <c r="AD151" i="2"/>
  <c r="AC151" i="2"/>
  <c r="AE151" i="2"/>
  <c r="AD152" i="2"/>
  <c r="AC152" i="2"/>
  <c r="AE152" i="2"/>
  <c r="AD153" i="2"/>
  <c r="AC153" i="2"/>
  <c r="AE153" i="2"/>
  <c r="AD154" i="2"/>
  <c r="AC154" i="2"/>
  <c r="AE154" i="2"/>
  <c r="AD155" i="2"/>
  <c r="AC155" i="2"/>
  <c r="AE155" i="2"/>
  <c r="AD156" i="2"/>
  <c r="AC156" i="2"/>
  <c r="AE156" i="2"/>
  <c r="AD157" i="2"/>
  <c r="AC157" i="2"/>
  <c r="AE157" i="2"/>
  <c r="AD158" i="2"/>
  <c r="AC158" i="2"/>
  <c r="AE158" i="2"/>
  <c r="AD159" i="2"/>
  <c r="AC159" i="2"/>
  <c r="AE159" i="2"/>
  <c r="AD160" i="2"/>
  <c r="AC160" i="2"/>
  <c r="AE160" i="2"/>
  <c r="AD161" i="2"/>
  <c r="AC161" i="2"/>
  <c r="AE161" i="2"/>
  <c r="AD162" i="2"/>
  <c r="AC162" i="2"/>
  <c r="AE162" i="2"/>
  <c r="AD163" i="2"/>
  <c r="AC163" i="2"/>
  <c r="AE163" i="2"/>
  <c r="AD164" i="2"/>
  <c r="AC164" i="2"/>
  <c r="AE164" i="2"/>
  <c r="AD165" i="2"/>
  <c r="AC165" i="2"/>
  <c r="AE165" i="2"/>
  <c r="AD166" i="2"/>
  <c r="AC166" i="2"/>
  <c r="AE166" i="2"/>
  <c r="AD167" i="2"/>
  <c r="AC167" i="2"/>
  <c r="AE167" i="2"/>
  <c r="AD168" i="2"/>
  <c r="AC168" i="2"/>
  <c r="AE168" i="2"/>
  <c r="AD169" i="2"/>
  <c r="AC169" i="2"/>
  <c r="AE169" i="2"/>
  <c r="AD170" i="2"/>
  <c r="AC170" i="2"/>
  <c r="AE170" i="2"/>
  <c r="AD171" i="2"/>
  <c r="AC171" i="2"/>
  <c r="AE171" i="2"/>
  <c r="AD172" i="2"/>
  <c r="AC172" i="2"/>
  <c r="AE172" i="2"/>
  <c r="AD173" i="2"/>
  <c r="AC173" i="2"/>
  <c r="AE173" i="2"/>
  <c r="AD174" i="2"/>
  <c r="AC174" i="2"/>
  <c r="AE174" i="2"/>
  <c r="AD175" i="2"/>
  <c r="AC175" i="2"/>
  <c r="AE175" i="2"/>
  <c r="AD176" i="2"/>
  <c r="AC176" i="2"/>
  <c r="AE176" i="2"/>
  <c r="AD177" i="2"/>
  <c r="AC177" i="2"/>
  <c r="AE177" i="2"/>
  <c r="AD178" i="2"/>
  <c r="AC178" i="2"/>
  <c r="AE178" i="2"/>
  <c r="AD179" i="2"/>
  <c r="AC179" i="2"/>
  <c r="AE179" i="2"/>
  <c r="AD180" i="2"/>
  <c r="AC180" i="2"/>
  <c r="AE180" i="2"/>
  <c r="AD181" i="2"/>
  <c r="AC181" i="2"/>
  <c r="AE181" i="2"/>
  <c r="AD182" i="2"/>
  <c r="AC182" i="2"/>
  <c r="AE182" i="2"/>
  <c r="AD183" i="2"/>
  <c r="AC183" i="2"/>
  <c r="AE183" i="2"/>
  <c r="AD184" i="2"/>
  <c r="AC184" i="2"/>
  <c r="AE184" i="2"/>
  <c r="AD185" i="2"/>
  <c r="AC185" i="2"/>
  <c r="AE185" i="2"/>
  <c r="AD186" i="2"/>
  <c r="AC186" i="2"/>
  <c r="AE186" i="2"/>
  <c r="AD187" i="2"/>
  <c r="AC187" i="2"/>
  <c r="AE187" i="2"/>
  <c r="AD188" i="2"/>
  <c r="AC188" i="2"/>
  <c r="AE188" i="2"/>
  <c r="AD189" i="2"/>
  <c r="AC189" i="2"/>
  <c r="AE189" i="2"/>
  <c r="AD190" i="2"/>
  <c r="AC190" i="2"/>
  <c r="AE190" i="2"/>
  <c r="AD191" i="2"/>
  <c r="AC191" i="2"/>
  <c r="AE191" i="2"/>
  <c r="AD192" i="2"/>
  <c r="AC192" i="2"/>
  <c r="AE192" i="2"/>
  <c r="AD193" i="2"/>
  <c r="AC193" i="2"/>
  <c r="AE193" i="2"/>
  <c r="AD194" i="2"/>
  <c r="AC194" i="2"/>
  <c r="AE194" i="2"/>
  <c r="AD195" i="2"/>
  <c r="AC195" i="2"/>
  <c r="AE195" i="2"/>
  <c r="AD196" i="2"/>
  <c r="AC196" i="2"/>
  <c r="AE196" i="2"/>
  <c r="AD197" i="2"/>
  <c r="AC197" i="2"/>
  <c r="AE197" i="2"/>
  <c r="AD198" i="2"/>
  <c r="AC198" i="2"/>
  <c r="AE198" i="2"/>
  <c r="AD199" i="2"/>
  <c r="AC199" i="2"/>
  <c r="AE199" i="2"/>
  <c r="AD200" i="2"/>
  <c r="AC200" i="2"/>
  <c r="AE200" i="2"/>
  <c r="AD201" i="2"/>
  <c r="AC201" i="2"/>
  <c r="AE201" i="2"/>
  <c r="AD202" i="2"/>
  <c r="AC202" i="2"/>
  <c r="AE202" i="2"/>
  <c r="AD203" i="2"/>
  <c r="AC203" i="2"/>
  <c r="AE203" i="2"/>
  <c r="AD204" i="2"/>
  <c r="AC204" i="2"/>
  <c r="AE204" i="2"/>
  <c r="AD205" i="2"/>
  <c r="AC205" i="2"/>
  <c r="AE205" i="2"/>
  <c r="AD206" i="2"/>
  <c r="AC206" i="2"/>
  <c r="AE206" i="2"/>
  <c r="AD207" i="2"/>
  <c r="AC207" i="2"/>
  <c r="AE207" i="2"/>
  <c r="AD208" i="2"/>
  <c r="AC208" i="2"/>
  <c r="AE208" i="2"/>
  <c r="AD209" i="2"/>
  <c r="AC209" i="2"/>
  <c r="AE209" i="2"/>
  <c r="AD210" i="2"/>
  <c r="AC210" i="2"/>
  <c r="AE210" i="2"/>
  <c r="AD211" i="2"/>
  <c r="AC211" i="2"/>
  <c r="AE211" i="2"/>
  <c r="AD212" i="2"/>
  <c r="AC212" i="2"/>
  <c r="AE212" i="2"/>
  <c r="AD213" i="2"/>
  <c r="AC213" i="2"/>
  <c r="AE213" i="2"/>
  <c r="AD214" i="2"/>
  <c r="AC214" i="2"/>
  <c r="AE214" i="2"/>
  <c r="AD215" i="2"/>
  <c r="AC215" i="2"/>
  <c r="AE215" i="2"/>
  <c r="AD216" i="2"/>
  <c r="AC216" i="2"/>
  <c r="AE216" i="2"/>
  <c r="AD217" i="2"/>
  <c r="AC217" i="2"/>
  <c r="AE217" i="2"/>
  <c r="AD218" i="2"/>
  <c r="AC218" i="2"/>
  <c r="AE218" i="2"/>
  <c r="AD219" i="2"/>
  <c r="AC219" i="2"/>
  <c r="AE219" i="2"/>
  <c r="AD220" i="2"/>
  <c r="AC220" i="2"/>
  <c r="AE220" i="2"/>
  <c r="AD221" i="2"/>
  <c r="AC221" i="2"/>
  <c r="AE221" i="2"/>
  <c r="AD222" i="2"/>
  <c r="AC222" i="2"/>
  <c r="AE222" i="2"/>
  <c r="AD223" i="2"/>
  <c r="AC223" i="2"/>
  <c r="AE223" i="2"/>
  <c r="AD224" i="2"/>
  <c r="AC224" i="2"/>
  <c r="AE224" i="2"/>
  <c r="AD225" i="2"/>
  <c r="AC225" i="2"/>
  <c r="AE225" i="2"/>
  <c r="AD226" i="2"/>
  <c r="AC226" i="2"/>
  <c r="AE226" i="2"/>
  <c r="AD227" i="2"/>
  <c r="AC227" i="2"/>
  <c r="AE227" i="2"/>
  <c r="AD228" i="2"/>
  <c r="AC228" i="2"/>
  <c r="AE228" i="2"/>
  <c r="AD229" i="2"/>
  <c r="AC229" i="2"/>
  <c r="AE229" i="2"/>
  <c r="AD230" i="2"/>
  <c r="AC230" i="2"/>
  <c r="AE230" i="2"/>
  <c r="AD231" i="2"/>
  <c r="AC231" i="2"/>
  <c r="AE231" i="2"/>
  <c r="AD232" i="2"/>
  <c r="AC232" i="2"/>
  <c r="AE232" i="2"/>
  <c r="AD233" i="2"/>
  <c r="AC233" i="2"/>
  <c r="AE233" i="2"/>
  <c r="AD234" i="2"/>
  <c r="AC234" i="2"/>
  <c r="AE234" i="2"/>
  <c r="AD235" i="2"/>
  <c r="AC235" i="2"/>
  <c r="AE235" i="2"/>
  <c r="AD236" i="2"/>
  <c r="AC236" i="2"/>
  <c r="AE236" i="2"/>
  <c r="AD237" i="2"/>
  <c r="AC237" i="2"/>
  <c r="AE237" i="2"/>
  <c r="AD238" i="2"/>
  <c r="AC238" i="2"/>
  <c r="AE238" i="2"/>
  <c r="AD239" i="2"/>
  <c r="AC239" i="2"/>
  <c r="AE239" i="2"/>
  <c r="AD240" i="2"/>
  <c r="AC240" i="2"/>
  <c r="AE240" i="2"/>
  <c r="AD241" i="2"/>
  <c r="AC241" i="2"/>
  <c r="AE241" i="2"/>
  <c r="AD242" i="2"/>
  <c r="AC242" i="2"/>
  <c r="AE242" i="2"/>
  <c r="AD243" i="2"/>
  <c r="AC243" i="2"/>
  <c r="AE243" i="2"/>
  <c r="AD244" i="2"/>
  <c r="AC244" i="2"/>
  <c r="AE244" i="2"/>
  <c r="AD245" i="2"/>
  <c r="AC245" i="2"/>
  <c r="AE245" i="2"/>
  <c r="AD246" i="2"/>
  <c r="AC246" i="2"/>
  <c r="AE246" i="2"/>
  <c r="AD247" i="2"/>
  <c r="AC247" i="2"/>
  <c r="AE247" i="2"/>
  <c r="AD248" i="2"/>
  <c r="AC248" i="2"/>
  <c r="AE248" i="2"/>
  <c r="AD249" i="2"/>
  <c r="AC249" i="2"/>
  <c r="AE249" i="2"/>
  <c r="AD250" i="2"/>
  <c r="AC250" i="2"/>
  <c r="AE250" i="2"/>
  <c r="AD251" i="2"/>
  <c r="AC251" i="2"/>
  <c r="AE251" i="2"/>
  <c r="AD252" i="2"/>
  <c r="AC252" i="2"/>
  <c r="AE252" i="2"/>
  <c r="AD253" i="2"/>
  <c r="AC253" i="2"/>
  <c r="AE253" i="2"/>
  <c r="AD254" i="2"/>
  <c r="AC254" i="2"/>
  <c r="AE254" i="2"/>
  <c r="AD255" i="2"/>
  <c r="AC255" i="2"/>
  <c r="AE255" i="2"/>
  <c r="AD256" i="2"/>
  <c r="AC256" i="2"/>
  <c r="AE256" i="2"/>
  <c r="AD257" i="2"/>
  <c r="AC257" i="2"/>
  <c r="AE257" i="2"/>
  <c r="AD258" i="2"/>
  <c r="AC258" i="2"/>
  <c r="AE258" i="2"/>
  <c r="AD259" i="2"/>
  <c r="AC259" i="2"/>
  <c r="AE259" i="2"/>
  <c r="AD260" i="2"/>
  <c r="AC260" i="2"/>
  <c r="AE260" i="2"/>
  <c r="AD261" i="2"/>
  <c r="AC261" i="2"/>
  <c r="AE261" i="2"/>
  <c r="AD262" i="2"/>
  <c r="AC262" i="2"/>
  <c r="AE262" i="2"/>
  <c r="AD263" i="2"/>
  <c r="AC263" i="2"/>
  <c r="AE263" i="2"/>
  <c r="AD264" i="2"/>
  <c r="AC264" i="2"/>
  <c r="AE264" i="2"/>
  <c r="AD265" i="2"/>
  <c r="AC265" i="2"/>
  <c r="AE265" i="2"/>
  <c r="AD266" i="2"/>
  <c r="AC266" i="2"/>
  <c r="AE266" i="2"/>
  <c r="AD267" i="2"/>
  <c r="AC267" i="2"/>
  <c r="AE267" i="2"/>
  <c r="AD268" i="2"/>
  <c r="AC268" i="2"/>
  <c r="AE268" i="2"/>
  <c r="AD269" i="2"/>
  <c r="AC269" i="2"/>
  <c r="AE269" i="2"/>
  <c r="AD270" i="2"/>
  <c r="AC270" i="2"/>
  <c r="AE270" i="2"/>
  <c r="AD271" i="2"/>
  <c r="AC271" i="2"/>
  <c r="AE271" i="2"/>
  <c r="AD272" i="2"/>
  <c r="AC272" i="2"/>
  <c r="AE272" i="2"/>
  <c r="AD273" i="2"/>
  <c r="AC273" i="2"/>
  <c r="AE273" i="2"/>
  <c r="AD274" i="2"/>
  <c r="AC274" i="2"/>
  <c r="AE274" i="2"/>
  <c r="AD275" i="2"/>
  <c r="AC275" i="2"/>
  <c r="AE275" i="2"/>
  <c r="AD276" i="2"/>
  <c r="AC276" i="2"/>
  <c r="AE276" i="2"/>
  <c r="AD277" i="2"/>
  <c r="AC277" i="2"/>
  <c r="AE277" i="2"/>
  <c r="AD278" i="2"/>
  <c r="AC278" i="2"/>
  <c r="AE278" i="2"/>
  <c r="AD279" i="2"/>
  <c r="AC279" i="2"/>
  <c r="AE279" i="2"/>
  <c r="AD280" i="2"/>
  <c r="AC280" i="2"/>
  <c r="AE280" i="2"/>
  <c r="AD281" i="2"/>
  <c r="AC281" i="2"/>
  <c r="AE281" i="2"/>
  <c r="AD282" i="2"/>
  <c r="AC282" i="2"/>
  <c r="AE282" i="2"/>
  <c r="AD283" i="2"/>
  <c r="AC283" i="2"/>
  <c r="AE283" i="2"/>
  <c r="AD284" i="2"/>
  <c r="AC284" i="2"/>
  <c r="AE284" i="2"/>
  <c r="AD285" i="2"/>
  <c r="AC285" i="2"/>
  <c r="AE285" i="2"/>
  <c r="AD286" i="2"/>
  <c r="AC286" i="2"/>
  <c r="AE286" i="2"/>
  <c r="AD287" i="2"/>
  <c r="AC287" i="2"/>
  <c r="AE287" i="2"/>
  <c r="AD288" i="2"/>
  <c r="AC288" i="2"/>
  <c r="AE288" i="2"/>
  <c r="AD289" i="2"/>
  <c r="AC289" i="2"/>
  <c r="AE289" i="2"/>
  <c r="AD290" i="2"/>
  <c r="AC290" i="2"/>
  <c r="AE290" i="2"/>
  <c r="AD291" i="2"/>
  <c r="AC291" i="2"/>
  <c r="AE291" i="2"/>
  <c r="AD292" i="2"/>
  <c r="AC292" i="2"/>
  <c r="AE292" i="2"/>
  <c r="AD293" i="2"/>
  <c r="AC293" i="2"/>
  <c r="AE293" i="2"/>
  <c r="AD294" i="2"/>
  <c r="AC294" i="2"/>
  <c r="AE294" i="2"/>
  <c r="AD295" i="2"/>
  <c r="AC295" i="2"/>
  <c r="AE295" i="2"/>
  <c r="AD296" i="2"/>
  <c r="AC296" i="2"/>
  <c r="AE296" i="2"/>
  <c r="AD297" i="2"/>
  <c r="AC297" i="2"/>
  <c r="AE297" i="2"/>
  <c r="AD298" i="2"/>
  <c r="AC298" i="2"/>
  <c r="AE298" i="2"/>
  <c r="AD299" i="2"/>
  <c r="AC299" i="2"/>
  <c r="AE299" i="2"/>
  <c r="AD300" i="2"/>
  <c r="AC300" i="2"/>
  <c r="AE300" i="2"/>
  <c r="AD301" i="2"/>
  <c r="AC301" i="2"/>
  <c r="AE301" i="2"/>
  <c r="AD302" i="2"/>
  <c r="AC302" i="2"/>
  <c r="AE302" i="2"/>
  <c r="AD303" i="2"/>
  <c r="AC303" i="2"/>
  <c r="AE303" i="2"/>
  <c r="AD304" i="2"/>
  <c r="AC304" i="2"/>
  <c r="AE304" i="2"/>
  <c r="AD305" i="2"/>
  <c r="AC305" i="2"/>
  <c r="AE305" i="2"/>
  <c r="AD306" i="2"/>
  <c r="AC306" i="2"/>
  <c r="AE306" i="2"/>
  <c r="AD307" i="2"/>
  <c r="AC307" i="2"/>
  <c r="AE307" i="2"/>
  <c r="AD308" i="2"/>
  <c r="AC308" i="2"/>
  <c r="AE308" i="2"/>
  <c r="AD309" i="2"/>
  <c r="AC309" i="2"/>
  <c r="AE309" i="2"/>
  <c r="AD310" i="2"/>
  <c r="AC310" i="2"/>
  <c r="AE310" i="2"/>
  <c r="AD311" i="2"/>
  <c r="AC311" i="2"/>
  <c r="AE311" i="2"/>
  <c r="AD312" i="2"/>
  <c r="AC312" i="2"/>
  <c r="AE312" i="2"/>
  <c r="AD313" i="2"/>
  <c r="AC313" i="2"/>
  <c r="AE313" i="2"/>
  <c r="AD314" i="2"/>
  <c r="AC314" i="2"/>
  <c r="AE314" i="2"/>
  <c r="AD315" i="2"/>
  <c r="AC315" i="2"/>
  <c r="AE315" i="2"/>
  <c r="AD316" i="2"/>
  <c r="AC316" i="2"/>
  <c r="AE316" i="2"/>
  <c r="AD317" i="2"/>
  <c r="AC317" i="2"/>
  <c r="AE317" i="2"/>
  <c r="AD318" i="2"/>
  <c r="AC318" i="2"/>
  <c r="AE318" i="2"/>
  <c r="AD319" i="2"/>
  <c r="AC319" i="2"/>
  <c r="AE319" i="2"/>
  <c r="AD320" i="2"/>
  <c r="AC320" i="2"/>
  <c r="AE320" i="2"/>
  <c r="AD321" i="2"/>
  <c r="AC321" i="2"/>
  <c r="AE321" i="2"/>
  <c r="AD322" i="2"/>
  <c r="AC322" i="2"/>
  <c r="AE322" i="2"/>
  <c r="AD323" i="2"/>
  <c r="AC323" i="2"/>
  <c r="AE323" i="2"/>
  <c r="AD324" i="2"/>
  <c r="AC324" i="2"/>
  <c r="AE324" i="2"/>
  <c r="AD325" i="2"/>
  <c r="AC325" i="2"/>
  <c r="AE325" i="2"/>
  <c r="AD326" i="2"/>
  <c r="AC326" i="2"/>
  <c r="AE326" i="2"/>
  <c r="AD327" i="2"/>
  <c r="AC327" i="2"/>
  <c r="AE327" i="2"/>
  <c r="AD328" i="2"/>
  <c r="AC328" i="2"/>
  <c r="AE328" i="2"/>
  <c r="AD329" i="2"/>
  <c r="AC329" i="2"/>
  <c r="AE329" i="2"/>
  <c r="AD330" i="2"/>
  <c r="AC330" i="2"/>
  <c r="AE330" i="2"/>
  <c r="AD331" i="2"/>
  <c r="AC331" i="2"/>
  <c r="AE331" i="2"/>
  <c r="AD332" i="2"/>
  <c r="AC332" i="2"/>
  <c r="AE332" i="2"/>
  <c r="AD333" i="2"/>
  <c r="AC333" i="2"/>
  <c r="AE333" i="2"/>
  <c r="AD334" i="2"/>
  <c r="AC334" i="2"/>
  <c r="AE334" i="2"/>
  <c r="AD335" i="2"/>
  <c r="AC335" i="2"/>
  <c r="AE335" i="2"/>
  <c r="AD336" i="2"/>
  <c r="AC336" i="2"/>
  <c r="AE336" i="2"/>
  <c r="AD337" i="2"/>
  <c r="AC337" i="2"/>
  <c r="AE337" i="2"/>
  <c r="AD338" i="2"/>
  <c r="AC338" i="2"/>
  <c r="AE338" i="2"/>
  <c r="AD339" i="2"/>
  <c r="AC339" i="2"/>
  <c r="AE339" i="2"/>
  <c r="AD340" i="2"/>
  <c r="AC340" i="2"/>
  <c r="AE340" i="2"/>
  <c r="AD341" i="2"/>
  <c r="AC341" i="2"/>
  <c r="AE341" i="2"/>
  <c r="AD342" i="2"/>
  <c r="AC342" i="2"/>
  <c r="AE342" i="2"/>
  <c r="AD343" i="2"/>
  <c r="AC343" i="2"/>
  <c r="AE343" i="2"/>
  <c r="AD344" i="2"/>
  <c r="AC344" i="2"/>
  <c r="AE344" i="2"/>
  <c r="AD345" i="2"/>
  <c r="AC345" i="2"/>
  <c r="AE345" i="2"/>
  <c r="AD346" i="2"/>
  <c r="AC346" i="2"/>
  <c r="AE346" i="2"/>
  <c r="AD347" i="2"/>
  <c r="AC347" i="2"/>
  <c r="AE347" i="2"/>
  <c r="AD348" i="2"/>
  <c r="AC348" i="2"/>
  <c r="AE348" i="2"/>
  <c r="AD349" i="2"/>
  <c r="AC349" i="2"/>
  <c r="AE349" i="2"/>
  <c r="AD350" i="2"/>
  <c r="AC350" i="2"/>
  <c r="AE350" i="2"/>
  <c r="AD351" i="2"/>
  <c r="AC351" i="2"/>
  <c r="AE351" i="2"/>
  <c r="AD352" i="2"/>
  <c r="AC352" i="2"/>
  <c r="AE352" i="2"/>
  <c r="AD353" i="2"/>
  <c r="AC353" i="2"/>
  <c r="AE353" i="2"/>
  <c r="AD354" i="2"/>
  <c r="AC354" i="2"/>
  <c r="AE354" i="2"/>
  <c r="AD355" i="2"/>
  <c r="AC355" i="2"/>
  <c r="AE355" i="2"/>
  <c r="AD356" i="2"/>
  <c r="AC356" i="2"/>
  <c r="AE356" i="2"/>
  <c r="AD357" i="2"/>
  <c r="AC357" i="2"/>
  <c r="AE357" i="2"/>
  <c r="AD358" i="2"/>
  <c r="AC358" i="2"/>
  <c r="AE358" i="2"/>
  <c r="AD359" i="2"/>
  <c r="AC359" i="2"/>
  <c r="AE359" i="2"/>
  <c r="AD360" i="2"/>
  <c r="AC360" i="2"/>
  <c r="AE360" i="2"/>
  <c r="AD361" i="2"/>
  <c r="AC361" i="2"/>
  <c r="AE361" i="2"/>
  <c r="AD362" i="2"/>
  <c r="AC362" i="2"/>
  <c r="AE362" i="2"/>
  <c r="AD363" i="2"/>
  <c r="AC363" i="2"/>
  <c r="AE363" i="2"/>
  <c r="AD364" i="2"/>
  <c r="AC364" i="2"/>
  <c r="AE364" i="2"/>
  <c r="AD365" i="2"/>
  <c r="AC365" i="2"/>
  <c r="AE365" i="2"/>
  <c r="AD366" i="2"/>
  <c r="AC366" i="2"/>
  <c r="AE366" i="2"/>
  <c r="AD367" i="2"/>
  <c r="AC367" i="2"/>
  <c r="AE367" i="2"/>
  <c r="AD368" i="2"/>
  <c r="AC368" i="2"/>
  <c r="AE368" i="2"/>
  <c r="AD369" i="2"/>
  <c r="AC369" i="2"/>
  <c r="AE369" i="2"/>
  <c r="AD370" i="2"/>
  <c r="AC370" i="2"/>
  <c r="AE370" i="2"/>
  <c r="AD371" i="2"/>
  <c r="AC371" i="2"/>
  <c r="AE371" i="2"/>
  <c r="AD372" i="2"/>
  <c r="AC372" i="2"/>
  <c r="AE372" i="2"/>
  <c r="AD373" i="2"/>
  <c r="AC373" i="2"/>
  <c r="AE373" i="2"/>
  <c r="AD374" i="2"/>
  <c r="AC374" i="2"/>
  <c r="AE374" i="2"/>
  <c r="AD375" i="2"/>
  <c r="AC375" i="2"/>
  <c r="AE375" i="2"/>
  <c r="AD376" i="2"/>
  <c r="AC376" i="2"/>
  <c r="AE376" i="2"/>
  <c r="AD377" i="2"/>
  <c r="AC377" i="2"/>
  <c r="AE377" i="2"/>
  <c r="AD378" i="2"/>
  <c r="AC378" i="2"/>
  <c r="AE378" i="2"/>
  <c r="AD379" i="2"/>
  <c r="AC379" i="2"/>
  <c r="AE379" i="2"/>
  <c r="AD380" i="2"/>
  <c r="AC380" i="2"/>
  <c r="AE380" i="2"/>
  <c r="AD381" i="2"/>
  <c r="AC381" i="2"/>
  <c r="AE381" i="2"/>
  <c r="AD382" i="2"/>
  <c r="AC382" i="2"/>
  <c r="AE382" i="2"/>
  <c r="AD383" i="2"/>
  <c r="AC383" i="2"/>
  <c r="AE383" i="2"/>
  <c r="AD384" i="2"/>
  <c r="AC384" i="2"/>
  <c r="AE384" i="2"/>
  <c r="AD385" i="2"/>
  <c r="AC385" i="2"/>
  <c r="AE385" i="2"/>
  <c r="AD386" i="2"/>
  <c r="AC386" i="2"/>
  <c r="AE386" i="2"/>
  <c r="AD387" i="2"/>
  <c r="AC387" i="2"/>
  <c r="AE387" i="2"/>
  <c r="AD388" i="2"/>
  <c r="AC388" i="2"/>
  <c r="AE388" i="2"/>
  <c r="AD389" i="2"/>
  <c r="AC389" i="2"/>
  <c r="AE389" i="2"/>
  <c r="AD390" i="2"/>
  <c r="AC390" i="2"/>
  <c r="AE390" i="2"/>
  <c r="AD391" i="2"/>
  <c r="AC391" i="2"/>
  <c r="AE391" i="2"/>
  <c r="AD392" i="2"/>
  <c r="AC392" i="2"/>
  <c r="AE392" i="2"/>
  <c r="AD393" i="2"/>
  <c r="AC393" i="2"/>
  <c r="AE393" i="2"/>
  <c r="AD394" i="2"/>
  <c r="AC394" i="2"/>
  <c r="AE394" i="2"/>
  <c r="AD395" i="2"/>
  <c r="AC395" i="2"/>
  <c r="AE395" i="2"/>
  <c r="AD396" i="2"/>
  <c r="AC396" i="2"/>
  <c r="AE396" i="2"/>
  <c r="AD397" i="2"/>
  <c r="AC397" i="2"/>
  <c r="AE397" i="2"/>
  <c r="AD398" i="2"/>
  <c r="AC398" i="2"/>
  <c r="AE398" i="2"/>
  <c r="AD399" i="2"/>
  <c r="AC399" i="2"/>
  <c r="AE399" i="2"/>
  <c r="AD400" i="2"/>
  <c r="AC400" i="2"/>
  <c r="AE400" i="2"/>
  <c r="AD401" i="2"/>
  <c r="AC401" i="2"/>
  <c r="AE401" i="2"/>
  <c r="AD402" i="2"/>
  <c r="AC402" i="2"/>
  <c r="AE402" i="2"/>
  <c r="AD403" i="2"/>
  <c r="AC403" i="2"/>
  <c r="AE403" i="2"/>
  <c r="AD404" i="2"/>
  <c r="AC404" i="2"/>
  <c r="AE404" i="2"/>
  <c r="AD405" i="2"/>
  <c r="AC405" i="2"/>
  <c r="AE405" i="2"/>
  <c r="AD406" i="2"/>
  <c r="AC406" i="2"/>
  <c r="AE406" i="2"/>
  <c r="AD407" i="2"/>
  <c r="AC407" i="2"/>
  <c r="AE407" i="2"/>
  <c r="AD408" i="2"/>
  <c r="AC408" i="2"/>
  <c r="AE408" i="2"/>
  <c r="AD409" i="2"/>
  <c r="AC409" i="2"/>
  <c r="AE409" i="2"/>
  <c r="AD410" i="2"/>
  <c r="AC410" i="2"/>
  <c r="AE410" i="2"/>
  <c r="AD411" i="2"/>
  <c r="AC411" i="2"/>
  <c r="AE411" i="2"/>
  <c r="AD412" i="2"/>
  <c r="AC412" i="2"/>
  <c r="AE412" i="2"/>
  <c r="AD413" i="2"/>
  <c r="AC413" i="2"/>
  <c r="AE413" i="2"/>
  <c r="AD414" i="2"/>
  <c r="AC414" i="2"/>
  <c r="AE414" i="2"/>
  <c r="AD415" i="2"/>
  <c r="AC415" i="2"/>
  <c r="AE415" i="2"/>
  <c r="AD416" i="2"/>
  <c r="AC416" i="2"/>
  <c r="AE416" i="2"/>
  <c r="AD417" i="2"/>
  <c r="AC417" i="2"/>
  <c r="AE417" i="2"/>
  <c r="AD418" i="2"/>
  <c r="AC418" i="2"/>
  <c r="AE418" i="2"/>
  <c r="AD419" i="2"/>
  <c r="AC419" i="2"/>
  <c r="AE419" i="2"/>
  <c r="AD420" i="2"/>
  <c r="AC420" i="2"/>
  <c r="AE420" i="2"/>
  <c r="AD421" i="2"/>
  <c r="AC421" i="2"/>
  <c r="AE421" i="2"/>
  <c r="AD422" i="2"/>
  <c r="AC422" i="2"/>
  <c r="AE422" i="2"/>
  <c r="AD423" i="2"/>
  <c r="AC423" i="2"/>
  <c r="AE423" i="2"/>
  <c r="AD424" i="2"/>
  <c r="AC424" i="2"/>
  <c r="AE424" i="2"/>
  <c r="AD425" i="2"/>
  <c r="AC425" i="2"/>
  <c r="AE425" i="2"/>
  <c r="AD426" i="2"/>
  <c r="AC426" i="2"/>
  <c r="AE426" i="2"/>
  <c r="AD427" i="2"/>
  <c r="AC427" i="2"/>
  <c r="AE427" i="2"/>
  <c r="AD428" i="2"/>
  <c r="AC428" i="2"/>
  <c r="AE428" i="2"/>
  <c r="AD429" i="2"/>
  <c r="AC429" i="2"/>
  <c r="AE429" i="2"/>
  <c r="AD430" i="2"/>
  <c r="AC430" i="2"/>
  <c r="AE430" i="2"/>
  <c r="AD431" i="2"/>
  <c r="AC431" i="2"/>
  <c r="AE431" i="2"/>
  <c r="AD432" i="2"/>
  <c r="AC432" i="2"/>
  <c r="AE432" i="2"/>
  <c r="AD433" i="2"/>
  <c r="AC433" i="2"/>
  <c r="AE433" i="2"/>
  <c r="AD434" i="2"/>
  <c r="AC434" i="2"/>
  <c r="AE434" i="2"/>
  <c r="AD435" i="2"/>
  <c r="AC435" i="2"/>
  <c r="AE435" i="2"/>
  <c r="AD436" i="2"/>
  <c r="AC436" i="2"/>
  <c r="AE436" i="2"/>
  <c r="AD437" i="2"/>
  <c r="AC437" i="2"/>
  <c r="AE437" i="2"/>
  <c r="AD438" i="2"/>
  <c r="AC438" i="2"/>
  <c r="AE438" i="2"/>
  <c r="AD439" i="2"/>
  <c r="AC439" i="2"/>
  <c r="AE439" i="2"/>
  <c r="AD440" i="2"/>
  <c r="AC440" i="2"/>
  <c r="AE440" i="2"/>
  <c r="AD441" i="2"/>
  <c r="AC441" i="2"/>
  <c r="AE441" i="2"/>
  <c r="AD442" i="2"/>
  <c r="AC442" i="2"/>
  <c r="AE442" i="2"/>
  <c r="AD443" i="2"/>
  <c r="AC443" i="2"/>
  <c r="AE443" i="2"/>
  <c r="AD444" i="2"/>
  <c r="AC444" i="2"/>
  <c r="AE444" i="2"/>
  <c r="AD445" i="2"/>
  <c r="AC445" i="2"/>
  <c r="AE445" i="2"/>
  <c r="AD446" i="2"/>
  <c r="AC446" i="2"/>
  <c r="AE446" i="2"/>
  <c r="AD447" i="2"/>
  <c r="AC447" i="2"/>
  <c r="AE447" i="2"/>
  <c r="AD448" i="2"/>
  <c r="AC448" i="2"/>
  <c r="AE448" i="2"/>
  <c r="AD449" i="2"/>
  <c r="AC449" i="2"/>
  <c r="AE449" i="2"/>
  <c r="AD450" i="2"/>
  <c r="AC450" i="2"/>
  <c r="AE450" i="2"/>
  <c r="AD451" i="2"/>
  <c r="AC451" i="2"/>
  <c r="AE451" i="2"/>
  <c r="AD452" i="2"/>
  <c r="AC452" i="2"/>
  <c r="AE452" i="2"/>
  <c r="AD453" i="2"/>
  <c r="AC453" i="2"/>
  <c r="AE453" i="2"/>
  <c r="V3"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2"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W4" i="2"/>
  <c r="W5" i="2"/>
  <c r="W6" i="2"/>
  <c r="W7" i="2"/>
  <c r="W8" i="2"/>
  <c r="W9" i="2"/>
  <c r="W10" i="2"/>
  <c r="W11" i="2"/>
  <c r="W12" i="2"/>
  <c r="W13" i="2"/>
  <c r="U14" i="2"/>
  <c r="W14" i="2"/>
  <c r="U15" i="2"/>
  <c r="W15" i="2"/>
  <c r="U16" i="2"/>
  <c r="W16" i="2"/>
  <c r="W17" i="2"/>
  <c r="W18" i="2"/>
  <c r="W19" i="2"/>
  <c r="W20" i="2"/>
  <c r="W21" i="2"/>
  <c r="W22" i="2"/>
  <c r="W23" i="2"/>
  <c r="U24" i="2"/>
  <c r="W24" i="2"/>
  <c r="U25" i="2"/>
  <c r="W25" i="2"/>
  <c r="U26" i="2"/>
  <c r="W26" i="2"/>
  <c r="U27" i="2"/>
  <c r="W27" i="2"/>
  <c r="U28" i="2"/>
  <c r="W28" i="2"/>
  <c r="U29" i="2"/>
  <c r="W29" i="2"/>
  <c r="U30" i="2"/>
  <c r="W30" i="2"/>
  <c r="U31" i="2"/>
  <c r="W31" i="2"/>
  <c r="U32" i="2"/>
  <c r="W32" i="2"/>
  <c r="U33" i="2"/>
  <c r="W33" i="2"/>
  <c r="U34" i="2"/>
  <c r="W34" i="2"/>
  <c r="U35" i="2"/>
  <c r="W35" i="2"/>
  <c r="U36" i="2"/>
  <c r="W36" i="2"/>
  <c r="U37" i="2"/>
  <c r="W37" i="2"/>
  <c r="U38" i="2"/>
  <c r="W38" i="2"/>
  <c r="U39" i="2"/>
  <c r="W39" i="2"/>
  <c r="U40" i="2"/>
  <c r="W40" i="2"/>
  <c r="U41" i="2"/>
  <c r="W41" i="2"/>
  <c r="U42" i="2"/>
  <c r="W42" i="2"/>
  <c r="U43" i="2"/>
  <c r="W43" i="2"/>
  <c r="U44" i="2"/>
  <c r="W44" i="2"/>
  <c r="U45" i="2"/>
  <c r="W45" i="2"/>
  <c r="U46" i="2"/>
  <c r="W46" i="2"/>
  <c r="U47" i="2"/>
  <c r="W47" i="2"/>
  <c r="U48" i="2"/>
  <c r="W48" i="2"/>
  <c r="U49" i="2"/>
  <c r="W49" i="2"/>
  <c r="U50" i="2"/>
  <c r="W50" i="2"/>
  <c r="U51" i="2"/>
  <c r="W51" i="2"/>
  <c r="U52" i="2"/>
  <c r="W52" i="2"/>
  <c r="U53" i="2"/>
  <c r="W53" i="2"/>
  <c r="U54" i="2"/>
  <c r="W54" i="2"/>
  <c r="U55" i="2"/>
  <c r="W55" i="2"/>
  <c r="U56" i="2"/>
  <c r="W56" i="2"/>
  <c r="U57" i="2"/>
  <c r="W57" i="2"/>
  <c r="U58" i="2"/>
  <c r="W58" i="2"/>
  <c r="U59" i="2"/>
  <c r="W59" i="2"/>
  <c r="W60" i="2"/>
  <c r="W61" i="2"/>
  <c r="U62" i="2"/>
  <c r="W62" i="2"/>
  <c r="U63" i="2"/>
  <c r="W63" i="2"/>
  <c r="U64" i="2"/>
  <c r="W64" i="2"/>
  <c r="U65" i="2"/>
  <c r="W65" i="2"/>
  <c r="U66" i="2"/>
  <c r="W66" i="2"/>
  <c r="U67" i="2"/>
  <c r="W67" i="2"/>
  <c r="U68" i="2"/>
  <c r="W68" i="2"/>
  <c r="U69" i="2"/>
  <c r="W69" i="2"/>
  <c r="U70" i="2"/>
  <c r="W70" i="2"/>
  <c r="U71" i="2"/>
  <c r="W71" i="2"/>
  <c r="U72" i="2"/>
  <c r="W72" i="2"/>
  <c r="U73" i="2"/>
  <c r="W73" i="2"/>
  <c r="U74" i="2"/>
  <c r="W74" i="2"/>
  <c r="U75" i="2"/>
  <c r="W75" i="2"/>
  <c r="U76" i="2"/>
  <c r="W76" i="2"/>
  <c r="U77" i="2"/>
  <c r="W77" i="2"/>
  <c r="U78" i="2"/>
  <c r="W78" i="2"/>
  <c r="U79" i="2"/>
  <c r="W79" i="2"/>
  <c r="U80" i="2"/>
  <c r="W80" i="2"/>
  <c r="U81" i="2"/>
  <c r="W81" i="2"/>
  <c r="U82" i="2"/>
  <c r="W82" i="2"/>
  <c r="U83" i="2"/>
  <c r="W83" i="2"/>
  <c r="U84" i="2"/>
  <c r="W84" i="2"/>
  <c r="U85" i="2"/>
  <c r="W85" i="2"/>
  <c r="U86" i="2"/>
  <c r="W86" i="2"/>
  <c r="U87" i="2"/>
  <c r="W87" i="2"/>
  <c r="U88" i="2"/>
  <c r="W88" i="2"/>
  <c r="U89" i="2"/>
  <c r="W89" i="2"/>
  <c r="W90" i="2"/>
  <c r="W91" i="2"/>
  <c r="U92" i="2"/>
  <c r="W92" i="2"/>
  <c r="U93" i="2"/>
  <c r="W93" i="2"/>
  <c r="U94" i="2"/>
  <c r="W94" i="2"/>
  <c r="U95" i="2"/>
  <c r="W95" i="2"/>
  <c r="U96" i="2"/>
  <c r="W96" i="2"/>
  <c r="U97" i="2"/>
  <c r="W97" i="2"/>
  <c r="U98" i="2"/>
  <c r="W98" i="2"/>
  <c r="U99" i="2"/>
  <c r="W99" i="2"/>
  <c r="U100" i="2"/>
  <c r="W100" i="2"/>
  <c r="U101" i="2"/>
  <c r="W101" i="2"/>
  <c r="U102" i="2"/>
  <c r="W102" i="2"/>
  <c r="U103" i="2"/>
  <c r="W103" i="2"/>
  <c r="W104" i="2"/>
  <c r="W105" i="2"/>
  <c r="U106" i="2"/>
  <c r="W106" i="2"/>
  <c r="U107" i="2"/>
  <c r="W107" i="2"/>
  <c r="W108" i="2"/>
  <c r="U109" i="2"/>
  <c r="W109" i="2"/>
  <c r="U110" i="2"/>
  <c r="W110" i="2"/>
  <c r="U111" i="2"/>
  <c r="W111" i="2"/>
  <c r="U112" i="2"/>
  <c r="W112" i="2"/>
  <c r="U113" i="2"/>
  <c r="W113" i="2"/>
  <c r="W114" i="2"/>
  <c r="W115" i="2"/>
  <c r="W116" i="2"/>
  <c r="U117" i="2"/>
  <c r="W117" i="2"/>
  <c r="U118" i="2"/>
  <c r="W118" i="2"/>
  <c r="U119" i="2"/>
  <c r="W119" i="2"/>
  <c r="W120" i="2"/>
  <c r="W121" i="2"/>
  <c r="W122" i="2"/>
  <c r="W123" i="2"/>
  <c r="W124" i="2"/>
  <c r="W125" i="2"/>
  <c r="W126" i="2"/>
  <c r="W127" i="2"/>
  <c r="W128" i="2"/>
  <c r="W129" i="2"/>
  <c r="W130" i="2"/>
  <c r="W131" i="2"/>
  <c r="W132" i="2"/>
  <c r="U133" i="2"/>
  <c r="W133" i="2"/>
  <c r="U134" i="2"/>
  <c r="W134" i="2"/>
  <c r="U135" i="2"/>
  <c r="W135" i="2"/>
  <c r="U136" i="2"/>
  <c r="W136" i="2"/>
  <c r="U137" i="2"/>
  <c r="W137" i="2"/>
  <c r="W138" i="2"/>
  <c r="U139" i="2"/>
  <c r="W139" i="2"/>
  <c r="W140" i="2"/>
  <c r="U141" i="2"/>
  <c r="W141" i="2"/>
  <c r="W142" i="2"/>
  <c r="W143" i="2"/>
  <c r="U144" i="2"/>
  <c r="W144" i="2"/>
  <c r="U145" i="2"/>
  <c r="W145" i="2"/>
  <c r="U146" i="2"/>
  <c r="W146" i="2"/>
  <c r="U147" i="2"/>
  <c r="W147" i="2"/>
  <c r="U148" i="2"/>
  <c r="W148" i="2"/>
  <c r="U149" i="2"/>
  <c r="W149" i="2"/>
  <c r="U150" i="2"/>
  <c r="W150" i="2"/>
  <c r="U151" i="2"/>
  <c r="W151" i="2"/>
  <c r="U152" i="2"/>
  <c r="W152" i="2"/>
  <c r="U153" i="2"/>
  <c r="W153" i="2"/>
  <c r="U154" i="2"/>
  <c r="W154" i="2"/>
  <c r="W155" i="2"/>
  <c r="W156" i="2"/>
  <c r="W157" i="2"/>
  <c r="U158" i="2"/>
  <c r="W158" i="2"/>
  <c r="U159" i="2"/>
  <c r="W159" i="2"/>
  <c r="U160" i="2"/>
  <c r="W160" i="2"/>
  <c r="U161" i="2"/>
  <c r="W161" i="2"/>
  <c r="U162" i="2"/>
  <c r="W162" i="2"/>
  <c r="U163" i="2"/>
  <c r="W163" i="2"/>
  <c r="U164" i="2"/>
  <c r="W164" i="2"/>
  <c r="U165" i="2"/>
  <c r="W165" i="2"/>
  <c r="W166" i="2"/>
  <c r="W167" i="2"/>
  <c r="W168" i="2"/>
  <c r="W169" i="2"/>
  <c r="W170" i="2"/>
  <c r="U171" i="2"/>
  <c r="W171" i="2"/>
  <c r="U172" i="2"/>
  <c r="W172" i="2"/>
  <c r="U173" i="2"/>
  <c r="W173" i="2"/>
  <c r="U174" i="2"/>
  <c r="W174" i="2"/>
  <c r="U175" i="2"/>
  <c r="W175" i="2"/>
  <c r="U176" i="2"/>
  <c r="W176" i="2"/>
  <c r="U177" i="2"/>
  <c r="W177" i="2"/>
  <c r="U178" i="2"/>
  <c r="W178" i="2"/>
  <c r="U179" i="2"/>
  <c r="W179" i="2"/>
  <c r="U180" i="2"/>
  <c r="W180" i="2"/>
  <c r="U181" i="2"/>
  <c r="W181" i="2"/>
  <c r="U182" i="2"/>
  <c r="W182" i="2"/>
  <c r="U183" i="2"/>
  <c r="W183" i="2"/>
  <c r="W184" i="2"/>
  <c r="U185" i="2"/>
  <c r="W185" i="2"/>
  <c r="W186" i="2"/>
  <c r="W187" i="2"/>
  <c r="W188" i="2"/>
  <c r="U189" i="2"/>
  <c r="W189" i="2"/>
  <c r="W190" i="2"/>
  <c r="W191" i="2"/>
  <c r="W192" i="2"/>
  <c r="W193" i="2"/>
  <c r="W194" i="2"/>
  <c r="U195" i="2"/>
  <c r="W195" i="2"/>
  <c r="U196" i="2"/>
  <c r="W196" i="2"/>
  <c r="W197" i="2"/>
  <c r="W198" i="2"/>
  <c r="U199" i="2"/>
  <c r="W199" i="2"/>
  <c r="W200" i="2"/>
  <c r="W201" i="2"/>
  <c r="U202" i="2"/>
  <c r="W202" i="2"/>
  <c r="W203" i="2"/>
  <c r="W204" i="2"/>
  <c r="W205" i="2"/>
  <c r="W206" i="2"/>
  <c r="U207" i="2"/>
  <c r="W207" i="2"/>
  <c r="W208" i="2"/>
  <c r="W209" i="2"/>
  <c r="W210" i="2"/>
  <c r="W211" i="2"/>
  <c r="W212" i="2"/>
  <c r="W213" i="2"/>
  <c r="W214" i="2"/>
  <c r="W215" i="2"/>
  <c r="W216" i="2"/>
  <c r="U217" i="2"/>
  <c r="W217" i="2"/>
  <c r="U218" i="2"/>
  <c r="W218" i="2"/>
  <c r="U219" i="2"/>
  <c r="W219" i="2"/>
  <c r="U220" i="2"/>
  <c r="W220" i="2"/>
  <c r="W221" i="2"/>
  <c r="W222" i="2"/>
  <c r="W223" i="2"/>
  <c r="U224" i="2"/>
  <c r="W224" i="2"/>
  <c r="W225" i="2"/>
  <c r="W226" i="2"/>
  <c r="W227" i="2"/>
  <c r="W228" i="2"/>
  <c r="W229" i="2"/>
  <c r="W230" i="2"/>
  <c r="W231" i="2"/>
  <c r="W232" i="2"/>
  <c r="U233" i="2"/>
  <c r="W233" i="2"/>
  <c r="U234" i="2"/>
  <c r="W234" i="2"/>
  <c r="U235" i="2"/>
  <c r="W235" i="2"/>
  <c r="W236" i="2"/>
  <c r="U237" i="2"/>
  <c r="W237" i="2"/>
  <c r="U238" i="2"/>
  <c r="W238" i="2"/>
  <c r="U239" i="2"/>
  <c r="W239" i="2"/>
  <c r="W240" i="2"/>
  <c r="U241" i="2"/>
  <c r="W241" i="2"/>
  <c r="U242" i="2"/>
  <c r="W242" i="2"/>
  <c r="U243" i="2"/>
  <c r="W243" i="2"/>
  <c r="U244" i="2"/>
  <c r="W244" i="2"/>
  <c r="U245" i="2"/>
  <c r="W245" i="2"/>
  <c r="U246" i="2"/>
  <c r="W246" i="2"/>
  <c r="U247" i="2"/>
  <c r="W247" i="2"/>
  <c r="U248" i="2"/>
  <c r="W248" i="2"/>
  <c r="U249" i="2"/>
  <c r="W249" i="2"/>
  <c r="W250" i="2"/>
  <c r="W251" i="2"/>
  <c r="W252" i="2"/>
  <c r="U253" i="2"/>
  <c r="W253" i="2"/>
  <c r="U254" i="2"/>
  <c r="W254" i="2"/>
  <c r="U255" i="2"/>
  <c r="W255" i="2"/>
  <c r="W256" i="2"/>
  <c r="W257" i="2"/>
  <c r="U258" i="2"/>
  <c r="W258" i="2"/>
  <c r="U259" i="2"/>
  <c r="W259" i="2"/>
  <c r="U260" i="2"/>
  <c r="W260" i="2"/>
  <c r="U261" i="2"/>
  <c r="W261" i="2"/>
  <c r="U262" i="2"/>
  <c r="W262" i="2"/>
  <c r="U263" i="2"/>
  <c r="W263" i="2"/>
  <c r="U264" i="2"/>
  <c r="W264" i="2"/>
  <c r="U265" i="2"/>
  <c r="W265" i="2"/>
  <c r="U266" i="2"/>
  <c r="W266" i="2"/>
  <c r="U267" i="2"/>
  <c r="W267" i="2"/>
  <c r="W268" i="2"/>
  <c r="W269" i="2"/>
  <c r="W270" i="2"/>
  <c r="W271" i="2"/>
  <c r="W272" i="2"/>
  <c r="U273" i="2"/>
  <c r="W273" i="2"/>
  <c r="U274" i="2"/>
  <c r="W274" i="2"/>
  <c r="U275" i="2"/>
  <c r="W275" i="2"/>
  <c r="U276" i="2"/>
  <c r="W276" i="2"/>
  <c r="U277" i="2"/>
  <c r="W277" i="2"/>
  <c r="U278" i="2"/>
  <c r="W278" i="2"/>
  <c r="U279" i="2"/>
  <c r="W279" i="2"/>
  <c r="U280" i="2"/>
  <c r="W280" i="2"/>
  <c r="U281" i="2"/>
  <c r="W281" i="2"/>
  <c r="U282" i="2"/>
  <c r="W282" i="2"/>
  <c r="W283" i="2"/>
  <c r="U284" i="2"/>
  <c r="W284" i="2"/>
  <c r="U285" i="2"/>
  <c r="W285" i="2"/>
  <c r="U286" i="2"/>
  <c r="W286" i="2"/>
  <c r="U287" i="2"/>
  <c r="W287" i="2"/>
  <c r="U288" i="2"/>
  <c r="W288" i="2"/>
  <c r="U289" i="2"/>
  <c r="W289" i="2"/>
  <c r="W290" i="2"/>
  <c r="W291" i="2"/>
  <c r="W292" i="2"/>
  <c r="W293" i="2"/>
  <c r="U294" i="2"/>
  <c r="W294" i="2"/>
  <c r="U295" i="2"/>
  <c r="W295" i="2"/>
  <c r="W296" i="2"/>
  <c r="U297" i="2"/>
  <c r="W297" i="2"/>
  <c r="W298" i="2"/>
  <c r="W299" i="2"/>
  <c r="W300" i="2"/>
  <c r="U301" i="2"/>
  <c r="W301" i="2"/>
  <c r="W302" i="2"/>
  <c r="W303" i="2"/>
  <c r="W304" i="2"/>
  <c r="U305" i="2"/>
  <c r="W305" i="2"/>
  <c r="U306" i="2"/>
  <c r="W306" i="2"/>
  <c r="U307" i="2"/>
  <c r="W307" i="2"/>
  <c r="W308" i="2"/>
  <c r="W309" i="2"/>
  <c r="U310" i="2"/>
  <c r="W310" i="2"/>
  <c r="U311" i="2"/>
  <c r="W311" i="2"/>
  <c r="W312" i="2"/>
  <c r="U313" i="2"/>
  <c r="W313" i="2"/>
  <c r="W314" i="2"/>
  <c r="W315" i="2"/>
  <c r="U316" i="2"/>
  <c r="W316" i="2"/>
  <c r="U317" i="2"/>
  <c r="W317" i="2"/>
  <c r="W318" i="2"/>
  <c r="U319" i="2"/>
  <c r="W319" i="2"/>
  <c r="W320" i="2"/>
  <c r="W321" i="2"/>
  <c r="U322" i="2"/>
  <c r="W322" i="2"/>
  <c r="U323" i="2"/>
  <c r="W323" i="2"/>
  <c r="U324" i="2"/>
  <c r="W324" i="2"/>
  <c r="U325" i="2"/>
  <c r="W325" i="2"/>
  <c r="U326" i="2"/>
  <c r="W326" i="2"/>
  <c r="U327" i="2"/>
  <c r="W327" i="2"/>
  <c r="U328" i="2"/>
  <c r="W328" i="2"/>
  <c r="U329" i="2"/>
  <c r="W329" i="2"/>
  <c r="U330" i="2"/>
  <c r="W330" i="2"/>
  <c r="U331" i="2"/>
  <c r="W331" i="2"/>
  <c r="U332" i="2"/>
  <c r="W332" i="2"/>
  <c r="U333" i="2"/>
  <c r="W333" i="2"/>
  <c r="U334" i="2"/>
  <c r="W334" i="2"/>
  <c r="W335" i="2"/>
  <c r="U336" i="2"/>
  <c r="W336" i="2"/>
  <c r="U337" i="2"/>
  <c r="W337" i="2"/>
  <c r="U338" i="2"/>
  <c r="W338" i="2"/>
  <c r="U339" i="2"/>
  <c r="W339" i="2"/>
  <c r="U340" i="2"/>
  <c r="W340" i="2"/>
  <c r="U341" i="2"/>
  <c r="W341" i="2"/>
  <c r="U342" i="2"/>
  <c r="W342" i="2"/>
  <c r="U343" i="2"/>
  <c r="W343" i="2"/>
  <c r="U344" i="2"/>
  <c r="W344" i="2"/>
  <c r="U345" i="2"/>
  <c r="W345" i="2"/>
  <c r="U346" i="2"/>
  <c r="W346" i="2"/>
  <c r="W347" i="2"/>
  <c r="U348" i="2"/>
  <c r="W348" i="2"/>
  <c r="W349" i="2"/>
  <c r="U350" i="2"/>
  <c r="W350" i="2"/>
  <c r="U351" i="2"/>
  <c r="W351" i="2"/>
  <c r="U352" i="2"/>
  <c r="W352" i="2"/>
  <c r="U353" i="2"/>
  <c r="W353" i="2"/>
  <c r="U354" i="2"/>
  <c r="W354" i="2"/>
  <c r="U355" i="2"/>
  <c r="W355" i="2"/>
  <c r="U356" i="2"/>
  <c r="W356" i="2"/>
  <c r="U357" i="2"/>
  <c r="W357" i="2"/>
  <c r="U358" i="2"/>
  <c r="W358" i="2"/>
  <c r="W359" i="2"/>
  <c r="U360" i="2"/>
  <c r="W360" i="2"/>
  <c r="U361" i="2"/>
  <c r="W361" i="2"/>
  <c r="U362" i="2"/>
  <c r="W362" i="2"/>
  <c r="U363" i="2"/>
  <c r="W363" i="2"/>
  <c r="U364" i="2"/>
  <c r="W364" i="2"/>
  <c r="U365" i="2"/>
  <c r="W365" i="2"/>
  <c r="U366" i="2"/>
  <c r="W366" i="2"/>
  <c r="U367" i="2"/>
  <c r="W367" i="2"/>
  <c r="U368" i="2"/>
  <c r="W368" i="2"/>
  <c r="W369" i="2"/>
  <c r="U370" i="2"/>
  <c r="W370" i="2"/>
  <c r="W371" i="2"/>
  <c r="U372" i="2"/>
  <c r="W372" i="2"/>
  <c r="W373" i="2"/>
  <c r="W374" i="2"/>
  <c r="W375" i="2"/>
  <c r="W376" i="2"/>
  <c r="U377" i="2"/>
  <c r="W377" i="2"/>
  <c r="U378" i="2"/>
  <c r="W378" i="2"/>
  <c r="U379" i="2"/>
  <c r="W379" i="2"/>
  <c r="U380" i="2"/>
  <c r="W380" i="2"/>
  <c r="U381" i="2"/>
  <c r="W381" i="2"/>
  <c r="W382" i="2"/>
  <c r="U383" i="2"/>
  <c r="W383" i="2"/>
  <c r="U384" i="2"/>
  <c r="W384" i="2"/>
  <c r="U385" i="2"/>
  <c r="W385" i="2"/>
  <c r="U386" i="2"/>
  <c r="W386" i="2"/>
  <c r="U387" i="2"/>
  <c r="W387" i="2"/>
  <c r="U388" i="2"/>
  <c r="W388" i="2"/>
  <c r="W389" i="2"/>
  <c r="W390" i="2"/>
  <c r="U391" i="2"/>
  <c r="W391" i="2"/>
  <c r="U392" i="2"/>
  <c r="W392" i="2"/>
  <c r="W393" i="2"/>
  <c r="U394" i="2"/>
  <c r="W394" i="2"/>
  <c r="U395" i="2"/>
  <c r="W395" i="2"/>
  <c r="W396" i="2"/>
  <c r="W397" i="2"/>
  <c r="W398" i="2"/>
  <c r="U399" i="2"/>
  <c r="W399" i="2"/>
  <c r="U400" i="2"/>
  <c r="W400" i="2"/>
  <c r="W401" i="2"/>
  <c r="W402" i="2"/>
  <c r="W403" i="2"/>
  <c r="U404" i="2"/>
  <c r="W404" i="2"/>
  <c r="W405" i="2"/>
  <c r="U406" i="2"/>
  <c r="W406" i="2"/>
  <c r="W407" i="2"/>
  <c r="W408" i="2"/>
  <c r="W409" i="2"/>
  <c r="W410" i="2"/>
  <c r="W411" i="2"/>
  <c r="W412" i="2"/>
  <c r="W413" i="2"/>
  <c r="W414" i="2"/>
  <c r="W415" i="2"/>
  <c r="U416" i="2"/>
  <c r="W416" i="2"/>
  <c r="W417" i="2"/>
  <c r="W418" i="2"/>
  <c r="W419" i="2"/>
  <c r="U420" i="2"/>
  <c r="W420" i="2"/>
  <c r="W421" i="2"/>
  <c r="W422" i="2"/>
  <c r="U423" i="2"/>
  <c r="W423" i="2"/>
  <c r="W424" i="2"/>
  <c r="W425" i="2"/>
  <c r="W426" i="2"/>
  <c r="U427" i="2"/>
  <c r="W427" i="2"/>
  <c r="W428" i="2"/>
  <c r="W429" i="2"/>
  <c r="W430" i="2"/>
  <c r="W431" i="2"/>
  <c r="U432" i="2"/>
  <c r="W432" i="2"/>
  <c r="U433" i="2"/>
  <c r="W433" i="2"/>
  <c r="W434" i="2"/>
  <c r="W435" i="2"/>
  <c r="W436" i="2"/>
  <c r="W437" i="2"/>
  <c r="U438" i="2"/>
  <c r="W438" i="2"/>
  <c r="W439" i="2"/>
  <c r="W440" i="2"/>
  <c r="W441" i="2"/>
  <c r="U442" i="2"/>
  <c r="W442" i="2"/>
  <c r="U443" i="2"/>
  <c r="W443" i="2"/>
  <c r="U444" i="2"/>
  <c r="W444" i="2"/>
  <c r="U445" i="2"/>
  <c r="W445" i="2"/>
  <c r="U446" i="2"/>
  <c r="W446" i="2"/>
  <c r="U447" i="2"/>
  <c r="W447" i="2"/>
  <c r="U448" i="2"/>
  <c r="W448" i="2"/>
  <c r="U449" i="2"/>
  <c r="W449" i="2"/>
  <c r="U450" i="2"/>
  <c r="W450" i="2"/>
  <c r="W451" i="2"/>
  <c r="W452" i="2"/>
  <c r="W453" i="2"/>
  <c r="W2" i="2"/>
  <c r="W3" i="2"/>
  <c r="U3" i="2"/>
  <c r="U4" i="2"/>
  <c r="U5" i="2"/>
  <c r="U6" i="2"/>
  <c r="U7" i="2"/>
  <c r="U8" i="2"/>
  <c r="U9" i="2"/>
  <c r="U10" i="2"/>
  <c r="U11" i="2"/>
  <c r="U12" i="2"/>
  <c r="U13" i="2"/>
  <c r="U17" i="2"/>
  <c r="U18" i="2"/>
  <c r="U19" i="2"/>
  <c r="U20" i="2"/>
  <c r="U21" i="2"/>
  <c r="U22" i="2"/>
  <c r="U23" i="2"/>
  <c r="U60" i="2"/>
  <c r="U61" i="2"/>
  <c r="U90" i="2"/>
  <c r="U91" i="2"/>
  <c r="U104" i="2"/>
  <c r="U105" i="2"/>
  <c r="U108" i="2"/>
  <c r="U114" i="2"/>
  <c r="U115" i="2"/>
  <c r="U116" i="2"/>
  <c r="U120" i="2"/>
  <c r="U121" i="2"/>
  <c r="U122" i="2"/>
  <c r="U123" i="2"/>
  <c r="U124" i="2"/>
  <c r="U125" i="2"/>
  <c r="U126" i="2"/>
  <c r="U127" i="2"/>
  <c r="U128" i="2"/>
  <c r="U129" i="2"/>
  <c r="U130" i="2"/>
  <c r="U131" i="2"/>
  <c r="U132" i="2"/>
  <c r="U138" i="2"/>
  <c r="U140" i="2"/>
  <c r="U142" i="2"/>
  <c r="U143" i="2"/>
  <c r="U155" i="2"/>
  <c r="U156" i="2"/>
  <c r="U157" i="2"/>
  <c r="U166" i="2"/>
  <c r="U167" i="2"/>
  <c r="U168" i="2"/>
  <c r="U169" i="2"/>
  <c r="U170" i="2"/>
  <c r="U184" i="2"/>
  <c r="U186" i="2"/>
  <c r="U187" i="2"/>
  <c r="U188" i="2"/>
  <c r="U190" i="2"/>
  <c r="U191" i="2"/>
  <c r="U192" i="2"/>
  <c r="U193" i="2"/>
  <c r="U194" i="2"/>
  <c r="U197" i="2"/>
  <c r="U198" i="2"/>
  <c r="U200" i="2"/>
  <c r="U201" i="2"/>
  <c r="U203" i="2"/>
  <c r="U204" i="2"/>
  <c r="U205" i="2"/>
  <c r="U206" i="2"/>
  <c r="U208" i="2"/>
  <c r="U209" i="2"/>
  <c r="U210" i="2"/>
  <c r="U211" i="2"/>
  <c r="U212" i="2"/>
  <c r="U213" i="2"/>
  <c r="U214" i="2"/>
  <c r="U215" i="2"/>
  <c r="U216" i="2"/>
  <c r="U221" i="2"/>
  <c r="U222" i="2"/>
  <c r="U223" i="2"/>
  <c r="U225" i="2"/>
  <c r="U226" i="2"/>
  <c r="U227" i="2"/>
  <c r="U228" i="2"/>
  <c r="U229" i="2"/>
  <c r="U230" i="2"/>
  <c r="U231" i="2"/>
  <c r="U232" i="2"/>
  <c r="U236" i="2"/>
  <c r="U240" i="2"/>
  <c r="U250" i="2"/>
  <c r="U251" i="2"/>
  <c r="U252" i="2"/>
  <c r="U256" i="2"/>
  <c r="U257" i="2"/>
  <c r="U268" i="2"/>
  <c r="U269" i="2"/>
  <c r="U270" i="2"/>
  <c r="U271" i="2"/>
  <c r="U272" i="2"/>
  <c r="U283" i="2"/>
  <c r="U290" i="2"/>
  <c r="U291" i="2"/>
  <c r="U292" i="2"/>
  <c r="U293" i="2"/>
  <c r="U296" i="2"/>
  <c r="U298" i="2"/>
  <c r="U299" i="2"/>
  <c r="U300" i="2"/>
  <c r="U302" i="2"/>
  <c r="U303" i="2"/>
  <c r="U304" i="2"/>
  <c r="U308" i="2"/>
  <c r="U309" i="2"/>
  <c r="U312" i="2"/>
  <c r="U314" i="2"/>
  <c r="U315" i="2"/>
  <c r="U318" i="2"/>
  <c r="U320" i="2"/>
  <c r="U321" i="2"/>
  <c r="U335" i="2"/>
  <c r="U347" i="2"/>
  <c r="U349" i="2"/>
  <c r="U359" i="2"/>
  <c r="U369" i="2"/>
  <c r="U371" i="2"/>
  <c r="U373" i="2"/>
  <c r="U374" i="2"/>
  <c r="U375" i="2"/>
  <c r="U376" i="2"/>
  <c r="U382" i="2"/>
  <c r="U389" i="2"/>
  <c r="U390" i="2"/>
  <c r="U393" i="2"/>
  <c r="U396" i="2"/>
  <c r="U397" i="2"/>
  <c r="U398" i="2"/>
  <c r="U401" i="2"/>
  <c r="U402" i="2"/>
  <c r="U403" i="2"/>
  <c r="U405" i="2"/>
  <c r="U407" i="2"/>
  <c r="U408" i="2"/>
  <c r="U409" i="2"/>
  <c r="U410" i="2"/>
  <c r="U411" i="2"/>
  <c r="U412" i="2"/>
  <c r="U413" i="2"/>
  <c r="U414" i="2"/>
  <c r="U415" i="2"/>
  <c r="U417" i="2"/>
  <c r="U418" i="2"/>
  <c r="U419" i="2"/>
  <c r="U421" i="2"/>
  <c r="U422" i="2"/>
  <c r="U424" i="2"/>
  <c r="U425" i="2"/>
  <c r="U426" i="2"/>
  <c r="U428" i="2"/>
  <c r="U429" i="2"/>
  <c r="U430" i="2"/>
  <c r="U431" i="2"/>
  <c r="U434" i="2"/>
  <c r="U435" i="2"/>
  <c r="U436" i="2"/>
  <c r="U437" i="2"/>
  <c r="U439" i="2"/>
  <c r="U440" i="2"/>
  <c r="U441" i="2"/>
  <c r="U451" i="2"/>
  <c r="U452" i="2"/>
  <c r="U453" i="2"/>
  <c r="U2" i="2"/>
  <c r="B6" i="3"/>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B5" i="3"/>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B4" i="3"/>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B3" i="3"/>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2" i="1"/>
  <c r="D366" i="1"/>
  <c r="D443" i="1"/>
  <c r="D525" i="1"/>
  <c r="F6" i="3"/>
  <c r="D6" i="3"/>
  <c r="F5" i="3"/>
  <c r="D5" i="3"/>
  <c r="F4" i="3"/>
  <c r="D4" i="3"/>
  <c r="F3" i="3"/>
  <c r="D3" i="3"/>
  <c r="D1813" i="1"/>
  <c r="D1810" i="1"/>
  <c r="D1809" i="1"/>
  <c r="D1808" i="1"/>
  <c r="D1807" i="1"/>
  <c r="D1802" i="1"/>
  <c r="D1801" i="1"/>
  <c r="D1800" i="1"/>
  <c r="D1799" i="1"/>
  <c r="D1798" i="1"/>
  <c r="D1797" i="1"/>
  <c r="D1796" i="1"/>
  <c r="D1795" i="1"/>
  <c r="D1794" i="1"/>
  <c r="D1793" i="1"/>
  <c r="D1792" i="1"/>
  <c r="D1791" i="1"/>
  <c r="D1790" i="1"/>
  <c r="D1789" i="1"/>
  <c r="D1786" i="1"/>
  <c r="D1785" i="1"/>
  <c r="D1784" i="1"/>
  <c r="D1783" i="1"/>
  <c r="D1782" i="1"/>
  <c r="D1781" i="1"/>
  <c r="D1780" i="1"/>
  <c r="D1779" i="1"/>
  <c r="D1778" i="1"/>
  <c r="D1777" i="1"/>
  <c r="D1776" i="1"/>
  <c r="D1775" i="1"/>
  <c r="D1773"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3"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2"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1"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19"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8"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28" i="1"/>
  <c r="D1527"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498" i="1"/>
  <c r="D1497" i="1"/>
  <c r="D1496"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3" i="1"/>
  <c r="D1312" i="1"/>
  <c r="D1311" i="1"/>
  <c r="D1310" i="1"/>
  <c r="D1309" i="1"/>
  <c r="D1308" i="1"/>
  <c r="D1307" i="1"/>
  <c r="D1306" i="1"/>
  <c r="D1305" i="1"/>
  <c r="D1304" i="1"/>
  <c r="D1303" i="1"/>
  <c r="D1302" i="1"/>
  <c r="D1301" i="1"/>
  <c r="D1300" i="1"/>
  <c r="D1299" i="1"/>
  <c r="D1297" i="1"/>
  <c r="D1296" i="1"/>
  <c r="D1295" i="1"/>
  <c r="D1294" i="1"/>
  <c r="D1293" i="1"/>
  <c r="D1292" i="1"/>
  <c r="D1291" i="1"/>
  <c r="D1290" i="1"/>
  <c r="D1289" i="1"/>
  <c r="D1288" i="1"/>
  <c r="D1287" i="1"/>
  <c r="D1286" i="1"/>
  <c r="D1285" i="1"/>
  <c r="D1284" i="1"/>
  <c r="D1283" i="1"/>
  <c r="D1282" i="1"/>
  <c r="D1281" i="1"/>
  <c r="D1280" i="1"/>
  <c r="D1279" i="1"/>
  <c r="D1278" i="1"/>
  <c r="D1276" i="1"/>
  <c r="D1275"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4" i="1"/>
  <c r="D1243"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3" i="1"/>
  <c r="D1212" i="1"/>
  <c r="D1211"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3"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49" i="1"/>
  <c r="D1148"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4" i="1"/>
  <c r="D1113" i="1"/>
  <c r="D1112" i="1"/>
  <c r="D1111" i="1"/>
  <c r="D1110"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5"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3" i="1"/>
  <c r="D1042"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6" i="1"/>
  <c r="D1005" i="1"/>
  <c r="D1004" i="1"/>
  <c r="D1003" i="1"/>
  <c r="D1002" i="1"/>
  <c r="D1000" i="1"/>
  <c r="D999" i="1"/>
  <c r="D998" i="1"/>
  <c r="D995" i="1"/>
  <c r="D994" i="1"/>
  <c r="D993" i="1"/>
  <c r="D992" i="1"/>
  <c r="D991"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6" i="1"/>
  <c r="D665" i="1"/>
  <c r="D664" i="1"/>
  <c r="D663" i="1"/>
  <c r="D662" i="1"/>
  <c r="D661" i="1"/>
  <c r="D660" i="1"/>
  <c r="D659" i="1"/>
  <c r="D658" i="1"/>
  <c r="D657" i="1"/>
  <c r="D656" i="1"/>
  <c r="D655" i="1"/>
  <c r="D654" i="1"/>
  <c r="D651"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4" i="1"/>
  <c r="D523" i="1"/>
  <c r="D522" i="1"/>
  <c r="D521" i="1"/>
  <c r="D520"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2" i="1"/>
  <c r="D441" i="1"/>
  <c r="D440" i="1"/>
  <c r="D439" i="1"/>
  <c r="D438" i="1"/>
  <c r="D437" i="1"/>
  <c r="D436"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8" i="1"/>
  <c r="D197" i="1"/>
  <c r="D196" i="1"/>
  <c r="D195" i="1"/>
  <c r="D194" i="1"/>
  <c r="D193" i="1"/>
  <c r="D192" i="1"/>
  <c r="D191" i="1"/>
  <c r="D190" i="1"/>
  <c r="D189" i="1"/>
  <c r="D188" i="1"/>
  <c r="D187" i="1"/>
  <c r="D186" i="1"/>
  <c r="D185"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3" i="1"/>
  <c r="D142" i="1"/>
  <c r="D141" i="1"/>
  <c r="D140" i="1"/>
  <c r="D139" i="1"/>
  <c r="D138" i="1"/>
  <c r="D137" i="1"/>
  <c r="D136" i="1"/>
  <c r="D135" i="1"/>
  <c r="D134" i="1"/>
  <c r="D133" i="1"/>
  <c r="D132" i="1"/>
  <c r="D131" i="1"/>
  <c r="D130" i="1"/>
  <c r="D129" i="1"/>
  <c r="D128" i="1"/>
  <c r="D127" i="1"/>
  <c r="D126" i="1"/>
  <c r="D125" i="1"/>
  <c r="D124" i="1"/>
  <c r="D123" i="1"/>
  <c r="D122" i="1"/>
  <c r="D121" i="1"/>
  <c r="D120"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<sst xmlns="http://schemas.openxmlformats.org/spreadsheetml/2006/main" count="10349" uniqueCount="210">
  <si>
    <t>Election</t>
  </si>
  <si>
    <t>Date</t>
  </si>
  <si>
    <t>Days to election day</t>
  </si>
  <si>
    <t>Dem 2 Party</t>
  </si>
  <si>
    <t>Dem</t>
  </si>
  <si>
    <t>Rep</t>
  </si>
  <si>
    <t>RCP (absolute error)</t>
  </si>
  <si>
    <t>2 party</t>
  </si>
  <si>
    <t>Vote</t>
  </si>
  <si>
    <t>Election day</t>
  </si>
  <si>
    <t>Incumbent</t>
  </si>
  <si>
    <t>D</t>
  </si>
  <si>
    <t>R</t>
  </si>
  <si>
    <t>Expert beats RCP (&gt;0: "yes";=0:"tie=;&lt;0:"no")</t>
  </si>
  <si>
    <t>Total</t>
  </si>
  <si>
    <t>Round</t>
  </si>
  <si>
    <t>Start date</t>
  </si>
  <si>
    <t>End date</t>
  </si>
  <si>
    <t>N of experts</t>
  </si>
  <si>
    <t>Experts adjustment in right direction (1: yes; 0: tie; -1: no)</t>
  </si>
  <si>
    <t>Expert (absolute error)</t>
  </si>
  <si>
    <t>Expert (error)</t>
  </si>
  <si>
    <t>RCP (error)</t>
  </si>
  <si>
    <t>RCP</t>
  </si>
  <si>
    <t>Model beats RCP (&gt;0: "yes";=0:"tie=;&lt;0:"no")</t>
  </si>
  <si>
    <t>Models adjustment in right direction (1: yes; 0: tie; -1: no)</t>
  </si>
  <si>
    <t>Experts</t>
  </si>
  <si>
    <t>Combined forecast</t>
  </si>
  <si>
    <t>RCP: Democratic two-party vote</t>
  </si>
  <si>
    <t>Election outcome: Democratic two-party vote</t>
  </si>
  <si>
    <t>More accurate</t>
  </si>
  <si>
    <t>Less accurate</t>
  </si>
  <si>
    <t>No adjustment</t>
  </si>
  <si>
    <t>Combined forecast (RCP; Expert; TFC): Democratic two-party vote</t>
  </si>
  <si>
    <t>Combined forecast (error)</t>
  </si>
  <si>
    <t>Combined forecast (absolute error)</t>
  </si>
  <si>
    <t>Expert forecast (liberal bias)</t>
  </si>
  <si>
    <t>Distribution of expert forecasts (-1: wrong direction; 0: right direction but less accurate; 1: right direction and more accurate)</t>
  </si>
  <si>
    <t>Distribution of combined forecasts (-1: wrong direction; 0: right direction but less accurate; 1: right direction and more accurate)</t>
  </si>
  <si>
    <t>RCP available</t>
  </si>
  <si>
    <t>Mean absolute error</t>
  </si>
  <si>
    <t>N of forecasts</t>
  </si>
  <si>
    <t>Adjustment in right direction</t>
  </si>
  <si>
    <t>Adjustment in wrong direction</t>
  </si>
  <si>
    <t>N of elections</t>
  </si>
  <si>
    <t>2004-2016</t>
  </si>
  <si>
    <t>Number of forecasts per expert and election</t>
  </si>
  <si>
    <t>Expert ID</t>
  </si>
  <si>
    <t>PK</t>
  </si>
  <si>
    <t>Survey</t>
  </si>
  <si>
    <t>Survey start date</t>
  </si>
  <si>
    <t>Survey end date</t>
  </si>
  <si>
    <t>Democratic vote forecast (two-party)</t>
  </si>
  <si>
    <t>Republican vote forecast (two-party)</t>
  </si>
  <si>
    <t>Actual is between + / - 5% of forecast</t>
  </si>
  <si>
    <t>Lower bound</t>
  </si>
  <si>
    <t>Upper bound</t>
  </si>
  <si>
    <t>Day of expert response</t>
  </si>
  <si>
    <t>Comment by expert</t>
  </si>
  <si>
    <t>200411</t>
  </si>
  <si>
    <t/>
  </si>
  <si>
    <t>Iraq and the loss of confidence in the administration's strategy and goals. Lower Bound: escalating US troops. Upper bound: fewer casualities and greater stability.</t>
  </si>
  <si>
    <t xml:space="preserve">Bush's polls suggest he is eminently beatable, but the Kerry campaign is still an enigma.  Events in Iraq will probably make a big difference, and they are highly unpredictable at this point.  A second key factor concerns which candidate will be able to define our economic condition most effectively.  If both go Bush's way, he could win comfortably.  If not, he will lose, possibly in a landslide.  If both remain contestable, the election should be close.  However, the possiblity of unpredictable events such as domestic or international terrorist attacks makes any predition at this point even more tentative than it normally would be.                                                                                                                                                                                                                                                          </t>
  </si>
  <si>
    <t xml:space="preserve">Main influences: economic performance, Iraq, "war on terrorism". Most likely outcome: Iraq continues to raise questions about Bush administration credibility and plans for the future; economic recovery is uneven, with employment concerns and health care costs critical in key Electoral College states like Ohio and PA.  Least favorable outcome: acceleration of attacks and casualties in Iraq and Afghanistan, growing inflation concerns and rising interest rates slow economy. Most favorable outcome: "October surprise," terrorist attack in the U.S., and/or major Kerry scandal  </t>
  </si>
  <si>
    <t xml:space="preserve">This is right on the margin. We need to know whether the Iraq handover goes well, whether there is a terrorist event domestically, and whether Bush finally starts to get credit for a good economy. It is simply too early to know the answer to any of these questions.                                                                                                                                                                                                                                                                                                                                                                                                                                                                                                                                                                                                                                                 </t>
  </si>
  <si>
    <t>Iraq status unsettled; unemployment at 5.5%. Low bound: Deterioration in Iraq; Unemployment 6+% High: Progress in Iraq with provisional government; unemployment below 5%.</t>
  </si>
  <si>
    <t>The open-ended box did not work on my browser (Safari on the Mac).  My answer would have been: The lower end if Bush loses all credibility because of Iraq, which seems possible; the upper end if Bush is able to eke out a narrow victory. Added comments: I realize my confidence interval isn't symmetric around my point estimate, but these are still my best answers.</t>
  </si>
  <si>
    <t xml:space="preserve">Least favorable: instability in Iraq continues; economic recovery falters; and unfavorable evaluations (a la Clarke, Moore, etc.) continue coming. Most favorable: situation in Iraq quiets down, particularly in regard to U.S. forces, and economic recovery occurs at a fast pace. Damaging personal revelations about Kerry could also push the result in this direction.  </t>
  </si>
  <si>
    <t>Main influences: economic performance, Iraq, "war on terrorism". Most likely outcome: Iraq continues to raise questions about Bush administration credibility and plans for the future; economic recovery is uneven, with employment concerns and health care costs.</t>
  </si>
  <si>
    <t>The election is Bush's to win or to lose. Kerry's campaign will make little difference. What will decide the popular vote in November are EVENTS, most importantly those in Iraq and related to the war on terrorism--and how the Bush administration handles these events. If these outcomes are favorable, Bush may actually win as high as 51% of the vote; if not,then his popular vote may go as low as 48%. However, the popular vote notwithstanding, clever campaigning by the Bush team could win the electoral vote again, even while losing the popular vote in a 50-50 two-party split.</t>
  </si>
  <si>
    <t>Critical determinants? 1)How US involvement in Iraq unfolds and 2) the strength of an improving economy. Negative developments in Iraq could thwart the political payoff to Bush from an improving economy. 3) Terrorist attacks within the US or at US interests abroad outside of Iraq could cause the Bush vote to surge or sink, although a rallying surge seems more likely. 4) The success of the Kerry campaign in convincing voters that Kerry-Edwards can do better than Bush- Cheney.</t>
  </si>
  <si>
    <t xml:space="preserve">US is evenly and sharply divided along party lines.  Bush gets the advantage because as an incumbent he can do things and Republicans are slightly more loyal and turnout at slightly higher rates than Democrats. The current prediction is based on the assumption that nothing fundamental will change between now and November.  With the economy growing, Bush has a higher upside if he can somehow make us believe there is light at the end of the Iraqi tunnel.  He could also get a rally from another terrorist attack on the US, but the timing and circumstances would be crucial.  The lower bound is what I guess to be the best Kerry can do given the solid support for Bush among Republicans.  It will happen if Iraq continues to fester and more revelations suggesting incompetence or deceit by the administration regarding the war, or if the economy suddenly slows(which I do not expect).   </t>
  </si>
  <si>
    <t xml:space="preserve">The traditional efforts at forecasting presidential elections focus on (1) economic indicators, (2) approval indicators, and (3) the length of time the incumbent's party has held the presidency.  My forecast is based on observation of similar factors, plus the Iowa Politial Stock Market and general news coverage of the campaign.  At the moment I believe there are a number of factors that could affect the lower confidence bound such as the nation-building effort in Iraq and the performance of candidates during the debates.  Generally, I believe the only factor that could affect the upper confidence bound would be the capture of Osama bin Laden between Labor Day and Election Day. </t>
  </si>
  <si>
    <t>200412</t>
  </si>
  <si>
    <t>Same as before.</t>
  </si>
  <si>
    <t>Nothing is much clearer than it was before.  Kerry's campaign has still to connect -- any prediction based on "candidate quality" is at this point a pure guess.  Uncertainties about Iraq and Afghanistan persist, as does ambiguity in interpretation of the state and direction of the economy.  Unforeseen events still loom as potentially influential.</t>
  </si>
  <si>
    <t xml:space="preserve">Depends on events in Iraq, the possibliity of a terrorist act, and whether the economy shows any job or wage growth.  Obviously, the debates - particularly the last one - will have an impact as well. </t>
  </si>
  <si>
    <t xml:space="preserve">I read Bush as running slightly behind at the 
moment.  The high % of people saying that the 
country is "on the wrong track" suggests that the 
Bush candidacy could implode, losing by a large 
margin.  Or he could still pull out a narrow 
victory. </t>
  </si>
  <si>
    <t xml:space="preserve">A one-point shift toward Kerry from my previous forecast, based on a small but consistent shift to Kerry in the national polls and the continuing morass in Iraq. </t>
  </si>
  <si>
    <t xml:space="preserve">Given that we don't know what the situation in Iraq or economic conditions will be closer to the election, I think using 2000 voting behavior as a baseline may be useful.  Considering that Bush got 49.7% of the two-party vote in 2000, any significant increase in that percentage would have to come from individuals or groups that have become more favorable to him since he was designated the victor.  Of course there may be particular individuals for whom that is true but any significant increase would probably depend on some identifiable group movement in his direction, and I don't see anything like that.  On the contrary, there is loss of support in many important constituencies.  Bush's push for a constitutional amendment against gay marriage in the midst of foreign policy chaos and increasing threats of terrorism in the US suggests that the White House knows he is in trouble even among fundamentalist Christians.  Huge spending and the increasing deficit have disappointed fiscal conservatives.  18-24 year olds are concerned about reinstatement of the draft.  Courts-martial of the soldiers involved in the Abu Ghraib abuses while responsible senior officers are not punished in a similarly public way will increase demoralization of the military and their families.  The insurgency shows no signs of diminishing so I don't think things will improve much if at all in Iraq.  On the other side, Democrats are more energized than in many years, even if there is less enthusiasm for Kerry than animosity toward Bush.  Therefore, contrary to what most of the models are predicting, I think it most likely that Bush will get a smaller percentage of the two-party vote in 2004 than he did in 2000, and my point estimate is 49.5%.  If things continue as described above with no events giving him a significant boost, I think Bush's percentage could go as low as 48%.  Reaching the upper bound could only occur with a credible claim of "victory" in Iraq and pullout of most of our soldiers, along with a surge in employment. 
</t>
  </si>
  <si>
    <t xml:space="preserve">With the small number of undecided, this election likely will turn on what happens between now and Election Day in regard to Iraq, the economy, and the unforeseen (e.g., terrorist activity affecting US installations or territory). There are enough uncertainties that is hazardous at this point to predict a Kerry or Bush victory, though I suspect that the winner will actually end up with a comfortable margin of victory. </t>
  </si>
  <si>
    <t xml:space="preserve">Bush has reliable support from more than 40% of the public, as does Kerry. There is little potential for either to win big and there are few undecideds at this point. </t>
  </si>
  <si>
    <t>none</t>
  </si>
  <si>
    <t>How US involvement in Iraq unfolds, the strength and political payoff of an improving economy, terrorist attacks, how well Kerry-Edwards convince voters they can do better than Bush-Cheney.</t>
  </si>
  <si>
    <t>200421</t>
  </si>
  <si>
    <t>Most likely forecast: It's still a tossup; I give Bush the edge on campaign organization and unscrupulousness. Lower-bound forecast: Bush's Republican support is very solid, so his downside is limited. Upper-bound forecast:  Kerry has not been a stellar campaigner and could stumble; Bin Laden might be captured before the election.</t>
  </si>
  <si>
    <t>Forecast: Based on improvement for Bush v. Kerry in August and the GOP convention (one of the most successful since Clinton's in 1992--judged by coherence, purposefulness, clarity of message, unity displayed). Lower bound: As affected by job numbers primarily, suggesting an economy still not as robust as expected. Upper bound: More troubles for Kerry by Swifties, strengthening of job picture, and failure of Kerry's organizational changes to produce a more focused campaign.</t>
  </si>
  <si>
    <t xml:space="preserve">Most likely forecast: Bush has finally come out of his tailspin, and some of his good luck has returned. The Democrats put on a third-rate convention, the Swift Boat Vets punched holes in Kerry’s main selling point (as defined by him), and the GOP sponsored a stellar convention. To top it off, the early September jobs numbers were not half-bad. Previously headed for defeat, Bush now appears likely to win. But the debates, Iraq (and soldier death #1,000), the October jobs numbers, and several other factors could flip the race once again. Lower-bound forecast: If some or all of the factors I mentioned above go sour for Bush, then his ratings will go south and his second term will vanish. Upper-bound forecast: If most or all of the factors I mentioned above go well for Bush, then his ratings will go north and his second term will begin on a high note---including a clear victory in the popular vote, wiping out memories of 2000.                                                                                                                                                                                                                                                                                                                                                                                                                                                                                                                                                                                                                      </t>
  </si>
  <si>
    <t xml:space="preserve">Most likely forecast: It looks very close, the Bush convention "bounce" notwithstanding.  Both campaign and non-campaign factors that would be hard to foresee may still turn the election decisively. Lower-bound forecast: If the war goes conspicuously badly, the economy is perceived as poor, and the Kerry campaign finds its voice, Kerry could have a substantial win.  A terrorist attack on the U.S. would be a wild card, but would at least undermine Bush's claim to have kept us safe. Upper-bound forecast: An improving economy and a relatively quiet Iraq could make it hard to argue for changing horses in midstream.  Even a terrorist attack on the U.S. could produce a rally effect that helps the incumbent.
                                                                                                                                                                                                                                                 </t>
  </si>
  <si>
    <t xml:space="preserve">This is a close election, but the momentum began to swing Bush's direction just before the Republican convention.  Right now voters are more concerned with the issue of terrorism than were earlier in the summer, which bodes well for the incumbent. Lower-bound forecast: Although the economy is improving, job growth is still stagnant.  If Senator Kerry can keep the focus of the campaign on the jobs and healthcare, he can overcome the incumbent.  In addition, if Senator Kerry can perform better than the President in the upcoming debates he may make up additional ground. Upper-bound forecast: October may yield a surprise that will benefit the President's campaign, such as the capture of bin Laden, higher than expected job growth, or a terrorist crisis.  </t>
  </si>
  <si>
    <t xml:space="preserve">                           same as before                                                                                                                                                                                                                                                                                                                                                                                                                                                                                                                                                                                                                                                                                                                                                                                                                                                     </t>
  </si>
  <si>
    <t xml:space="preserve">Most likely forecast: Will get less than 50% of the vote but could still win depending on electoral votes.  Lower-bound forecast:   Loses momentum because of events in Iraq and a slowing economy plus a poor showing in the debates. Upper-bound forecast:   Iraq stays relatively quiet and job growth moves up plus holds his own in debates.
</t>
  </si>
  <si>
    <t xml:space="preserve">With the situation in Iraq deteriorating, Republican office-holders speaking out against the war, and Kerry's campaign looking more alive, I think Kerry's chances have improved over polls taken shortly after the Republican convention. Lower-bound forecast: Continued deterioration in Iraq, outspoken criticism of war by increasing number of Republicans, fear of reintroduction of draft, and consequent demoralization of some of Bush's ardent supporters leading to slightly lower than expected Republican turnout. Upper-bound forecast: Stabilization of casualties in Iraq that leads to less media attention, renewed focus on Kerry's Vietnam service and on "liberal media bias" issue prompted by CBS gaffe, general disgust with election process leading to lower than expected turnout on both sides.                                                                                                                                                                                                                                                                                                                                                                                                                                                                                                                                                                                                                                                                                                                                                                                                                            </t>
  </si>
  <si>
    <t xml:space="preserve">Most likely forecast: Race continues tight to the end. Lower-bound forecast:
The economy, the war on terror, and / or Iraq worsen for Bush, Kerry continues true-to-past form and closes strongly. Upper-bound forecast: Kerry continues to fail to "connect," attacks on Kerry take their toll, and the economy, the war on terror, and / or Iraq improve for Bush. 
</t>
  </si>
  <si>
    <t>The fundamental partisan polarization of the electorate will keep this a tight race.  Bush has done a good job in solidifying his base and structuring the electorate's choice around terrorism.  I doubt that Bush will make many mistakes during the campaign. Lower-bound forecast: Bad news on the economy and chaos in Iraq could hurt Bush and make terrorism less salient relative to other core issues. Upper-bound forecast: Continued ineffectiveness of the Kerry campaign and/or anything that makes terrorism more salient will help Bush.</t>
  </si>
  <si>
    <t xml:space="preserve">Most likely forecast: Kerry campaign's inability to sharpen its message; Bush's campaign's (including satellites) ability to generate negative publicity about Kerry; receding of Iraq as issue in conjunction with
handover of authority to Iraqis; somewhat improved economic picture. Lower-bound forecast: dip in economic recovery projection (along the lines of the jobs report in the two months before the last report); rising instability in Iraq; damaging revelations about Bush's past; strong Kerry performance in debates. Upper-bound forecast: indications of improved economic situation; Iraq picture looking rosier; Kerry campaigns' inability to project itself as a clear alternative; debates that work to Bush's advantage
</t>
  </si>
  <si>
    <t>Most likely forecast: Republican "bounce" from convention, Democratic campaign missteps, evident continuing salience of war/national security helps incumbent. Lower-bound forecast: unexpected revelation/event (e.g., nuclear explosion detected in N Korea), greater voter attention to slowing economy/incipient recession Upper-bound forecast: terrorist attack in U.S. or on U.S. facilities/personnel elsewhere could trigger "rally-around-the president" effect</t>
  </si>
  <si>
    <t>Bush is on a roll coming out of convention. Swift boat attack ads have irreparably damaged the already shaky perceived "character" of Kerry. Doubtful that Kerry's standings will improve. Image of waffler and flip-flopper will be difficult to change.  Republican campaign is significantly better than the Democrats'. And likely that "events," especially the "wars" will further strengthen Bush's standing. Lower-bound forecast: Bush has a solid base and only needs to hold it, which doesn't seem to be a problem. Upper-bound forecast: Bush favorability ratings are hovering around 50% and may sink a bit lower. Possible that domestic issues and further revelations about Bush's past, including "lying," will hold down his winning margin.</t>
  </si>
  <si>
    <t>200431</t>
  </si>
  <si>
    <t>same as before</t>
  </si>
  <si>
    <t>Most likely forecast: Very close race with key being whether Kerry gets 49% or less based on Nader vote. Lower-bound forecast: President's approval ratings fall below 46% and vote reflects decision to change presidents. Upper-bound forecast: President's approval ratings hold at 47 or 48% and Nader gets more than 2%of the vote.</t>
  </si>
  <si>
    <t xml:space="preserve">Kerry has developed momentum from the debates, Bush's approval numbers have not improved, Iraq is still a mess, and there's been no big news on the economic front.  In the end, a majority will opt for a change of course, now that Kerry seems "presidential." Lower-bound forecast:  This could be 1980 all over again, with a big swing to the challenger on the final weekend. Upper-bound forecast:  Bush needs unexpected events to boost his candidacy, but Divine intervention should never be entirely ruled out. </t>
  </si>
  <si>
    <t>Most likely forecast:  Bush's approval ratings have continued to decline; the situation in Iraq is deteriorating; Kerry was persuasive in debates and surmounted the "presidential" threshhold; registration is up strongly all over the country, which should help Democrats; even his supporters are complaining about the president's simplistic repetition of slogans. Lower-bound forecast: New registrants, especially young voters, vote strongly for Kerry and have higher than expected turnout; higher than usual turnout among Democrats; demoralization of weak Republicans and Independents leaning toward Republican party leading to slightly lower than usual turnout in these groups (all of these turnout factors would confound "likely voter" calculations in polls); accentuation of all of Bush's other problems, e.g., Iraq situation seems more chaotic than ever; seniors worry about stability of social security; Kerry is able to persuade electorate that health care deserves to be a top priority, an issue that strongly favors him. Upper-bound forecast: New terrorist attacks in US or Europe that strongly increase fear level of electorate, focusing more people on terrorism - the only issue concern that stimulates a large majority of Bush votes.</t>
  </si>
  <si>
    <t xml:space="preserve">Most likely forecast: There seems to be little Kerry can do between now and the election that will greatly affect the vote. Currently, Bush leads and most likely will continue to do so. Even then, it would only be a "squeaker." The only hope for Kerry is a major change in the status of "the wars"--Iraq and terrorism that would redound to his benefit. Short of a critical event involving the overarching issue of this election—national security--the Commander-in-Chief should win by one or two percentage points. The "Swift Boat veterans" continue to wreak their damage by raising major doubts about the "risky" Kerry...and will probably sink the Kerry campaign boat. Lower-bound forecast: If Bush loses, it will be extremely close. Upper-bound forecast: If he wins, Bush may even do better than this.
</t>
  </si>
  <si>
    <t xml:space="preserve">Most likely forecast: Race continues tight to the end. Lower-bound forecast: the economy, the war on terror, and / or Iraq worsen for Bush, Kerry continues true-to-past form and closes strongly. Upper-bound forecast: Kerry campaigning revives fails-to-connect trait, attacks on Kerry take their toll, and the economy, the war on terror,
and / or Iraq look better for Bush. 
</t>
  </si>
  <si>
    <t>Most likely forecast:  last minute choosers break favoring keeping commander-in-chief. Lower-bound forecast: continued bad news from Iraq, late registrants turn out and large majority supports Kerry, Bill Clinton mobilizes voters with targeted last week appearances. Upper-bound forecast:  growing concerns about Kerry's credibility on domestic and national security issues, effective Bush framing of issue of maintaining stability at the top given threats abroad.</t>
  </si>
  <si>
    <t xml:space="preserve">Still has a slight edge; with no further surprises, ekes out narrow victory. Lower-bound forecast: Rock solid Republican base limits downside. Upper-bound forecast: Bin Laden captured or some other event could give Bush a surprise boost.
</t>
  </si>
  <si>
    <t>Most likely forecast: Bush 51-47  Upper-bound scenario: Bush 52-46  Lower-bound scenario: Kerry 49-48</t>
  </si>
  <si>
    <t>Most likely forecast: The election is tight, but Bush has the stronger base and more reliable turnout. Lower-bound forecast: The commitment and size of Bush's base makes it unlikely that he can do poorly. Upper-bound forecast: The polarization of the electorate makes it unlikely that anyone will win by a large margin.</t>
  </si>
  <si>
    <t>Most likely forecast: During each lull in the campaign (e.g., no 9/11 report, no debate), Bush seems to gain support. Lower-bound forecast: Could see a 1980 pattern (a rush from the incumbent in the final few days), particularly if Democratic turnout is high and Republican turnout is ordinary. Upper-bound forecast: Bush's approval rating is stuck. He's unlikely to win over a big chunk of supporters in the final days.</t>
  </si>
  <si>
    <t xml:space="preserve">There could be late-October surprises, either intended or unexpected, that might affect the final vote. A terrorist attack, the capture of Saddam Hussein, massive Tet-like insurgent action in Iraq or Afghanistan, and a last-minute scandal like Bush’s drunk-driving charge in early November 2000 are all unhappy possibilities---and let your imagination run wild here, since almost anything could conceivably occur in this wild, volatile year. Depending on the circumstances, one or more of these events could, net, add or subtract up to three points for either candidate. As important, probably, are the most massive get-out-the-vote efforts ever untaken by the two major parties in modern times. The prior registrations (mainly Democratic) are a part of this, a plus for Kerry. But nobody has any good idea how the two plans match up against one another in the all-important implementation phase. Will they just cancel each other out? Or will one part so out-do the other that it adds a percentage point or two to Bush or Kerry? We’ll all find out together on election day and night (which could stretch out for a while). Most likely forecast: This forecast assumes that Bush will maintain his narrow lead despite late surprises, and that the GOP GOTV essentially cancels out the Democratic GOTV. It also assumes that the late break of remaining undecideds does not hurt Bush, that he holds his own among the few percent in this category. Upper-bound scenario: This forecast assumes that Bush benefits from late surprises and/or his party’s GOTV, plus perhaps that Bush does well in the late break of the remaining undecideds. Lower-bound scenario: This forecast assumes that Bush is hurt by late surprises and/or that the Democrats do better than the GOP in the GOTV ground game. The late undecideds in this scenario would do what they often (usually) do: break substantially against the incumbent and for the challenger.
</t>
  </si>
  <si>
    <t>Most likely: Accepting the advantage that Bush has had since the GOP convention and before.  It has varied but remains slightly above 50 percent for the two party vote. Lower: More problems in Iraq that are not catastrophic (which could aid the president); effect of high energy costs kicking in; stock market dive. Higher: Effectiveness of provisional govt. in Iraq, steady economic picture, last-minute movement in direction of retaining the incumbent (associated with worries about Kerry's leadership).</t>
  </si>
  <si>
    <t>200820</t>
  </si>
  <si>
    <t>200830</t>
  </si>
  <si>
    <t>200840</t>
  </si>
  <si>
    <t>200850</t>
  </si>
  <si>
    <t>200860</t>
  </si>
  <si>
    <t>200870</t>
  </si>
  <si>
    <t>201210</t>
  </si>
  <si>
    <t>201220</t>
  </si>
  <si>
    <t>201230</t>
  </si>
  <si>
    <t>201240</t>
  </si>
  <si>
    <t>201250</t>
  </si>
  <si>
    <t>201260</t>
  </si>
  <si>
    <t>201270</t>
  </si>
  <si>
    <t>201280</t>
  </si>
  <si>
    <t>201290</t>
  </si>
  <si>
    <t>2012100</t>
  </si>
  <si>
    <t>2012110</t>
  </si>
  <si>
    <t>201610</t>
  </si>
  <si>
    <t>201620</t>
  </si>
  <si>
    <t>201630</t>
  </si>
  <si>
    <t>201640</t>
  </si>
  <si>
    <t>201650</t>
  </si>
  <si>
    <t>201660</t>
  </si>
  <si>
    <t>201670</t>
  </si>
  <si>
    <t>201680</t>
  </si>
  <si>
    <t>201690</t>
  </si>
  <si>
    <t>2016100</t>
  </si>
  <si>
    <t>2016110</t>
  </si>
  <si>
    <t>2016120</t>
  </si>
  <si>
    <t>2016130</t>
  </si>
  <si>
    <t>N/A</t>
  </si>
  <si>
    <t>Accuracy of expert forecasts relative to the RCP (Data for Fig. 1)</t>
  </si>
  <si>
    <t>Overview of expert surveys per election</t>
  </si>
  <si>
    <t>Standard deviation</t>
  </si>
  <si>
    <t>Confidence interval</t>
  </si>
  <si>
    <t>Sheet</t>
  </si>
  <si>
    <t>File overview</t>
  </si>
  <si>
    <t>This sheet</t>
  </si>
  <si>
    <t>Description</t>
  </si>
  <si>
    <t>_data_experts</t>
  </si>
  <si>
    <t>_data_RCP</t>
  </si>
  <si>
    <t>Expert raw data and forecast calculations</t>
  </si>
  <si>
    <t>_data_elections</t>
  </si>
  <si>
    <t>Elections results</t>
  </si>
  <si>
    <t>Figure 2</t>
  </si>
  <si>
    <t>Polling average</t>
  </si>
  <si>
    <t>Time-for-change</t>
  </si>
  <si>
    <t>Time-for-change  (absolute error)</t>
  </si>
  <si>
    <t>Norpoth</t>
  </si>
  <si>
    <t>Fair</t>
  </si>
  <si>
    <t>Abramowitz</t>
  </si>
  <si>
    <t>Cuzan</t>
  </si>
  <si>
    <t>Fundamentals</t>
  </si>
  <si>
    <t>Hibbs</t>
  </si>
  <si>
    <t>polls &amp; experts</t>
  </si>
  <si>
    <t>Time-for-change  ( error)</t>
  </si>
  <si>
    <t>Polls &amp; experts (error)</t>
  </si>
  <si>
    <t>Polls &amp; experts (absolute error)</t>
  </si>
  <si>
    <t>Combined (polls &amp; experts)</t>
  </si>
  <si>
    <t>Combined (polls &amp; experts &amp; fundamentals)</t>
  </si>
  <si>
    <t>Polls &amp; Fundamentals (error)</t>
  </si>
  <si>
    <t>Polls &amp; fundamentals (absolute error)</t>
  </si>
  <si>
    <t>Economic growth</t>
  </si>
  <si>
    <t>Primary support</t>
  </si>
  <si>
    <t>Incumbency</t>
  </si>
  <si>
    <t>Presidential job approval</t>
  </si>
  <si>
    <t>War / military fatalities</t>
  </si>
  <si>
    <t>N of variables</t>
  </si>
  <si>
    <t>Previous vote share</t>
  </si>
  <si>
    <t>Federal spending</t>
  </si>
  <si>
    <t>Mean error</t>
  </si>
  <si>
    <t>yes</t>
  </si>
  <si>
    <t>no</t>
  </si>
  <si>
    <t>Appendix I</t>
  </si>
  <si>
    <t>Appendix II</t>
  </si>
  <si>
    <t>Data for Figure 2</t>
  </si>
  <si>
    <t>Data for Figure 3</t>
  </si>
  <si>
    <t>Data for Figure 1</t>
  </si>
  <si>
    <t>2004 (N=60)</t>
  </si>
  <si>
    <t>2008 (N=68)</t>
  </si>
  <si>
    <t>2012 (N=153)</t>
  </si>
  <si>
    <t>2016 (N=171)</t>
  </si>
  <si>
    <t>Figure 2 in the paper</t>
  </si>
  <si>
    <t>Figure 3</t>
  </si>
  <si>
    <t>Figure 3 in the paper</t>
  </si>
  <si>
    <t>Figure 1 (data)</t>
  </si>
  <si>
    <t>Data underlying Figure 1 in the paper</t>
  </si>
  <si>
    <t>Figure 2 (data)</t>
  </si>
  <si>
    <t>Figure 3 (data)</t>
  </si>
  <si>
    <t>Data underlying Figure 2 in the paper</t>
  </si>
  <si>
    <t>Data underlying Figure 3 in the paper</t>
  </si>
  <si>
    <t>_data_models</t>
  </si>
  <si>
    <t>Forecasts from fundamental models</t>
  </si>
  <si>
    <t>RealClearPolitics RCP polling average data</t>
  </si>
  <si>
    <t>Appendix IV</t>
  </si>
  <si>
    <t>Appendix I in this paper</t>
  </si>
  <si>
    <t>Appendix II in this paper</t>
  </si>
  <si>
    <t>Appendix IV in this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</si>
</sst>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409]d\-mmm\-yy;@"/>
  </numFmts>
  <fonts count="17" x14ac:knownFonts="1">
    <font>
      <sz val="12"/>
      <color theme="1"/>
      <name val="Calibri"/>
      <family val="2"/>
      <scheme val="minor"/>
    </font>
    <font>
      <sz val="12"/>
      <color theme="1"/>
      <name val="Calibri"/>
      <family val="2"/>
      <scheme val="minor"/>
    </font>
    <font>
      <sz val="10"/>
      <name val="Arial"/>
      <family val="2"/>
    </font>
    <font>
      <u/>
      <sz val="12"/>
      <color theme="10"/>
      <name val="Calibri"/>
      <family val="2"/>
      <scheme val="minor"/>
    </font>
    <font>
      <u/>
      <sz val="12"/>
      <color theme="11"/>
      <name val="Calibri"/>
      <family val="2"/>
      <scheme val="minor"/>
    </font>
    <font>
      <b/>
      <sz val="9"/>
      <color theme="1"/>
      <name val="Arial"/>
      <family val="2"/>
    </font>
    <font>
      <sz val="9"/>
      <color theme="1"/>
      <name val="Arial"/>
      <family val="2"/>
    </font>
    <font>
      <b/>
      <sz val="9"/>
      <name val="Arial"/>
      <family val="2"/>
    </font>
    <font>
      <sz val="9"/>
      <name val="Arial"/>
      <family val="2"/>
    </font>
    <font>
      <sz val="9"/>
      <color rgb="FF000000"/>
      <name val="Arial"/>
      <family val="2"/>
    </font>
    <font>
      <b/>
      <sz val="12"/>
      <color theme="1"/>
      <name val="Calibri"/>
      <family val="2"/>
      <scheme val="minor"/>
    </font>
    <font>
      <sz val="10"/>
      <color theme="1"/>
      <name val="Calibri"/>
      <family val="2"/>
      <scheme val="minor"/>
    </font>
    <font>
      <b/>
      <sz val="10"/>
      <color theme="1"/>
      <name val="Calibri"/>
      <family val="2"/>
      <scheme val="minor"/>
    </font>
    <font>
      <i/>
      <sz val="9"/>
      <color theme="1"/>
      <name val="Arial"/>
      <family val="2"/>
    </font>
    <font>
      <i/>
      <sz val="12"/>
      <color theme="1"/>
      <name val="Calibri"/>
      <family val="2"/>
      <scheme val="minor"/>
    </font>
    <font>
      <sz val="9"/>
      <color theme="1"/>
      <name val="Arial"/>
      <family val="2"/>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s>
  <borders count="6">
    <border>
      <left/>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5">
    <xf numFmtId="0" fontId="0" fillId="0" borderId="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18">
    <xf numFmtId="0" fontId="0" fillId="0" borderId="0" xfId="0"/>
    <xf numFmtId="0" fontId="5" fillId="0" borderId="0" xfId="0" applyFont="1" applyAlignment="1">
      <alignment horizontal="center"/>
    </xf>
    <xf numFmtId="0" fontId="6"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6" fillId="2" borderId="0" xfId="0" applyFont="1" applyFill="1" applyAlignment="1">
      <alignment horizontal="center" vertical="top"/>
    </xf>
    <xf numFmtId="0" fontId="7" fillId="0" borderId="0" xfId="2" applyFont="1" applyAlignment="1">
      <alignment horizontal="center"/>
    </xf>
    <xf numFmtId="0" fontId="8" fillId="0" borderId="0" xfId="2" applyFont="1"/>
    <xf numFmtId="0" fontId="8" fillId="0" borderId="0" xfId="2" applyFont="1" applyAlignment="1">
      <alignment horizontal="center"/>
    </xf>
    <xf numFmtId="14" fontId="8" fillId="0" borderId="0" xfId="2" applyNumberFormat="1" applyFont="1" applyAlignment="1">
      <alignment horizontal="center"/>
    </xf>
    <xf numFmtId="1" fontId="8" fillId="0" borderId="0" xfId="2" applyNumberFormat="1" applyFont="1" applyAlignment="1">
      <alignment horizontal="center"/>
    </xf>
    <xf numFmtId="164" fontId="8" fillId="0" borderId="0" xfId="2" applyNumberFormat="1" applyFont="1" applyAlignment="1">
      <alignment horizontal="center"/>
    </xf>
    <xf numFmtId="165" fontId="8" fillId="0" borderId="0" xfId="2" applyNumberFormat="1" applyFont="1" applyAlignment="1">
      <alignment horizontal="center"/>
    </xf>
    <xf numFmtId="0" fontId="7" fillId="0" borderId="0" xfId="0" applyFont="1" applyAlignment="1">
      <alignment horizontal="center"/>
    </xf>
    <xf numFmtId="14" fontId="6" fillId="0" borderId="0" xfId="0" applyNumberFormat="1" applyFont="1" applyAlignment="1">
      <alignment horizontal="center"/>
    </xf>
    <xf numFmtId="164" fontId="8" fillId="0" borderId="0" xfId="0" applyNumberFormat="1"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6"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2" borderId="0" xfId="0" applyFill="1" applyBorder="1"/>
    <xf numFmtId="0" fontId="0" fillId="2" borderId="0" xfId="0" applyFill="1" applyBorder="1" applyAlignment="1">
      <alignment horizontal="right"/>
    </xf>
    <xf numFmtId="0" fontId="10" fillId="2" borderId="0" xfId="0" applyFont="1" applyFill="1" applyBorder="1" applyAlignment="1">
      <alignment horizontal="left"/>
    </xf>
    <xf numFmtId="0" fontId="0" fillId="2" borderId="0" xfId="0" applyFill="1" applyBorder="1" applyAlignment="1">
      <alignment horizontal="left"/>
    </xf>
    <xf numFmtId="0" fontId="5" fillId="2" borderId="0" xfId="0" applyFont="1" applyFill="1" applyBorder="1" applyAlignment="1">
      <alignment horizontal="left"/>
    </xf>
    <xf numFmtId="0" fontId="6" fillId="2" borderId="0" xfId="0" applyFont="1" applyFill="1" applyBorder="1"/>
    <xf numFmtId="0" fontId="6" fillId="2" borderId="0" xfId="0" applyFont="1" applyFill="1" applyBorder="1" applyAlignment="1">
      <alignment horizontal="center"/>
    </xf>
    <xf numFmtId="0" fontId="5" fillId="2" borderId="0" xfId="0" applyFont="1" applyFill="1" applyBorder="1" applyAlignment="1">
      <alignment horizontal="right"/>
    </xf>
    <xf numFmtId="0" fontId="5" fillId="2" borderId="2" xfId="0" applyFont="1" applyFill="1" applyBorder="1" applyAlignment="1">
      <alignment horizontal="right"/>
    </xf>
    <xf numFmtId="0" fontId="6" fillId="2" borderId="5" xfId="0" applyFont="1" applyFill="1" applyBorder="1"/>
    <xf numFmtId="0" fontId="5" fillId="2" borderId="4" xfId="0" applyFont="1" applyFill="1" applyBorder="1" applyAlignment="1">
      <alignment horizontal="center"/>
    </xf>
    <xf numFmtId="0" fontId="6" fillId="2" borderId="5" xfId="0" applyFont="1" applyFill="1" applyBorder="1" applyAlignment="1">
      <alignment horizontal="center"/>
    </xf>
    <xf numFmtId="0" fontId="5" fillId="2" borderId="5" xfId="0" applyFont="1" applyFill="1" applyBorder="1" applyAlignment="1">
      <alignment horizontal="center"/>
    </xf>
    <xf numFmtId="0" fontId="6" fillId="2" borderId="2" xfId="0" applyFont="1" applyFill="1" applyBorder="1"/>
    <xf numFmtId="0" fontId="6" fillId="2" borderId="4" xfId="0" applyFont="1" applyFill="1" applyBorder="1" applyAlignment="1">
      <alignment horizontal="center"/>
    </xf>
    <xf numFmtId="0" fontId="6" fillId="2" borderId="2" xfId="0" applyFont="1" applyFill="1" applyBorder="1" applyAlignment="1">
      <alignment horizontal="center"/>
    </xf>
    <xf numFmtId="0" fontId="11" fillId="2" borderId="0" xfId="0" applyFont="1" applyFill="1" applyAlignment="1">
      <alignment horizontal="center"/>
    </xf>
    <xf numFmtId="0" fontId="12" fillId="2" borderId="0" xfId="0" applyFont="1" applyFill="1" applyAlignment="1">
      <alignment horizontal="center"/>
    </xf>
    <xf numFmtId="0" fontId="5" fillId="0" borderId="0" xfId="0" applyFont="1" applyFill="1" applyBorder="1" applyAlignment="1">
      <alignment horizontal="center" vertical="center" wrapText="1"/>
    </xf>
    <xf numFmtId="166" fontId="5"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left" vertical="top" wrapText="1"/>
    </xf>
    <xf numFmtId="164"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vertical="center" wrapText="1"/>
    </xf>
    <xf numFmtId="166" fontId="6"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9" fontId="6" fillId="0" borderId="0" xfId="1" applyFont="1" applyFill="1" applyBorder="1" applyAlignment="1">
      <alignment horizontal="center" vertical="center"/>
    </xf>
    <xf numFmtId="0" fontId="8" fillId="0" borderId="0" xfId="0" applyFont="1" applyFill="1" applyBorder="1" applyAlignment="1">
      <alignment horizontal="left" vertical="top" wrapText="1"/>
    </xf>
    <xf numFmtId="164" fontId="8" fillId="0" borderId="0" xfId="0" applyNumberFormat="1" applyFont="1" applyFill="1" applyBorder="1" applyAlignment="1">
      <alignment horizontal="center" vertical="center" wrapText="1"/>
    </xf>
    <xf numFmtId="164" fontId="6" fillId="0" borderId="0" xfId="0" applyNumberFormat="1" applyFont="1" applyFill="1" applyAlignment="1">
      <alignment horizontal="center" vertical="center"/>
    </xf>
    <xf numFmtId="164" fontId="6" fillId="0" borderId="0" xfId="0" applyNumberFormat="1" applyFont="1" applyFill="1" applyBorder="1" applyAlignment="1">
      <alignment horizontal="center" vertical="center" wrapText="1"/>
    </xf>
    <xf numFmtId="9" fontId="6" fillId="0" borderId="0" xfId="1" applyFont="1" applyFill="1" applyAlignment="1">
      <alignment horizontal="center" vertical="center"/>
    </xf>
    <xf numFmtId="0" fontId="6"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top"/>
    </xf>
    <xf numFmtId="0" fontId="13" fillId="2" borderId="0" xfId="0" applyFont="1" applyFill="1" applyAlignment="1">
      <alignment horizontal="center" vertical="top"/>
    </xf>
    <xf numFmtId="0" fontId="14" fillId="2" borderId="0" xfId="0" applyFont="1" applyFill="1" applyBorder="1"/>
    <xf numFmtId="0" fontId="5" fillId="2" borderId="2" xfId="0" applyFont="1" applyFill="1" applyBorder="1" applyAlignment="1">
      <alignment horizontal="center" vertical="top" wrapText="1"/>
    </xf>
    <xf numFmtId="166" fontId="5" fillId="2" borderId="2"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11" fillId="2" borderId="0" xfId="0" applyFont="1" applyFill="1" applyAlignment="1">
      <alignment horizontal="right"/>
    </xf>
    <xf numFmtId="0" fontId="5" fillId="2" borderId="2" xfId="0" applyFont="1" applyFill="1" applyBorder="1" applyAlignment="1">
      <alignment horizontal="right" vertical="top" wrapText="1"/>
    </xf>
    <xf numFmtId="0" fontId="6" fillId="2" borderId="0" xfId="0" applyFont="1" applyFill="1" applyAlignment="1">
      <alignment horizontal="right" vertical="top"/>
    </xf>
    <xf numFmtId="0" fontId="13" fillId="2" borderId="0" xfId="0" applyFont="1" applyFill="1" applyAlignment="1">
      <alignment horizontal="right" vertical="top"/>
    </xf>
    <xf numFmtId="1" fontId="6" fillId="2" borderId="0" xfId="0" applyNumberFormat="1" applyFont="1" applyFill="1" applyAlignment="1">
      <alignment horizontal="center" vertical="top"/>
    </xf>
    <xf numFmtId="166" fontId="6" fillId="2" borderId="0" xfId="0" applyNumberFormat="1" applyFont="1" applyFill="1" applyAlignment="1">
      <alignment horizontal="center" vertical="top"/>
    </xf>
    <xf numFmtId="164" fontId="6" fillId="2" borderId="0" xfId="0" applyNumberFormat="1" applyFont="1" applyFill="1" applyAlignment="1">
      <alignment horizontal="center" vertical="top"/>
    </xf>
    <xf numFmtId="1" fontId="13" fillId="2" borderId="0" xfId="0" applyNumberFormat="1" applyFont="1" applyFill="1" applyAlignment="1">
      <alignment horizontal="center" vertical="top"/>
    </xf>
    <xf numFmtId="166" fontId="13" fillId="2" borderId="0" xfId="0" applyNumberFormat="1" applyFont="1" applyFill="1" applyAlignment="1">
      <alignment horizontal="center" vertical="top"/>
    </xf>
    <xf numFmtId="164" fontId="13" fillId="2" borderId="0" xfId="0" applyNumberFormat="1" applyFont="1" applyFill="1" applyAlignment="1">
      <alignment horizontal="center" vertical="top"/>
    </xf>
    <xf numFmtId="0" fontId="10" fillId="0" borderId="0" xfId="0" applyFont="1"/>
    <xf numFmtId="0" fontId="6" fillId="0" borderId="0" xfId="0" applyFont="1" applyFill="1" applyAlignment="1">
      <alignment horizontal="center" vertical="center" wrapText="1"/>
    </xf>
    <xf numFmtId="2" fontId="15" fillId="0" borderId="0" xfId="0" applyNumberFormat="1" applyFont="1" applyFill="1" applyAlignment="1">
      <alignment horizontal="center" vertical="center"/>
    </xf>
    <xf numFmtId="164" fontId="5" fillId="2" borderId="0" xfId="0" applyNumberFormat="1" applyFont="1" applyFill="1" applyBorder="1" applyAlignment="1">
      <alignment horizontal="center" vertical="top" wrapText="1"/>
    </xf>
    <xf numFmtId="0" fontId="0" fillId="0" borderId="0" xfId="0" applyAlignment="1">
      <alignment horizontal="center"/>
    </xf>
    <xf numFmtId="0" fontId="10" fillId="0" borderId="0" xfId="0" applyFont="1" applyAlignment="1">
      <alignment horizontal="center"/>
    </xf>
    <xf numFmtId="0" fontId="0" fillId="0" borderId="2" xfId="0"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horizontal="center"/>
    </xf>
    <xf numFmtId="0" fontId="0" fillId="0" borderId="1" xfId="0" applyBorder="1" applyAlignment="1">
      <alignment horizontal="center"/>
    </xf>
    <xf numFmtId="1" fontId="6" fillId="0" borderId="0" xfId="0" applyNumberFormat="1" applyFont="1" applyFill="1" applyAlignment="1">
      <alignment vertical="center"/>
    </xf>
    <xf numFmtId="0" fontId="12" fillId="2" borderId="2" xfId="0" applyFont="1" applyFill="1" applyBorder="1" applyAlignment="1">
      <alignment horizontal="center"/>
    </xf>
    <xf numFmtId="0" fontId="5" fillId="2" borderId="0" xfId="0" applyFont="1" applyFill="1" applyBorder="1" applyAlignment="1">
      <alignment horizontal="center"/>
    </xf>
    <xf numFmtId="0" fontId="5" fillId="2" borderId="2" xfId="0" applyFont="1" applyFill="1" applyBorder="1" applyAlignment="1">
      <alignment horizontal="center"/>
    </xf>
    <xf numFmtId="0" fontId="12" fillId="2" borderId="0" xfId="0" applyFont="1" applyFill="1" applyBorder="1" applyAlignment="1">
      <alignment horizontal="right"/>
    </xf>
    <xf numFmtId="0" fontId="12" fillId="2" borderId="2" xfId="0" applyFont="1" applyFill="1" applyBorder="1" applyAlignment="1">
      <alignment horizontal="right"/>
    </xf>
    <xf numFmtId="0" fontId="5" fillId="2" borderId="0" xfId="0" applyFont="1" applyFill="1" applyBorder="1" applyAlignment="1">
      <alignment horizontal="center"/>
    </xf>
    <xf numFmtId="0" fontId="5" fillId="2" borderId="5" xfId="0" applyFont="1" applyFill="1" applyBorder="1" applyAlignment="1">
      <alignment horizontal="center" wrapText="1"/>
    </xf>
    <xf numFmtId="0" fontId="5" fillId="2" borderId="4" xfId="0" applyFont="1" applyFill="1" applyBorder="1" applyAlignment="1">
      <alignment horizontal="center" wrapText="1"/>
    </xf>
    <xf numFmtId="0" fontId="5" fillId="2" borderId="2" xfId="0" applyFont="1" applyFill="1" applyBorder="1" applyAlignment="1">
      <alignment horizontal="center"/>
    </xf>
    <xf numFmtId="0" fontId="12" fillId="2" borderId="0" xfId="0" applyFont="1" applyFill="1" applyBorder="1" applyAlignment="1">
      <alignment horizontal="center"/>
    </xf>
    <xf numFmtId="0" fontId="12" fillId="2" borderId="2" xfId="0" applyFont="1" applyFill="1" applyBorder="1" applyAlignment="1">
      <alignment horizontal="center"/>
    </xf>
    <xf numFmtId="0" fontId="6" fillId="2" borderId="0" xfId="0" applyFont="1" applyFill="1" applyBorder="1" applyAlignment="1">
      <alignment horizontal="right"/>
    </xf>
    <xf numFmtId="0" fontId="5" fillId="2" borderId="0" xfId="0" applyFont="1" applyFill="1" applyBorder="1" applyAlignment="1">
      <alignment horizontal="center" wrapText="1"/>
    </xf>
    <xf numFmtId="0" fontId="5" fillId="2" borderId="0" xfId="0" applyFont="1" applyFill="1" applyBorder="1" applyAlignment="1">
      <alignment horizontal="right" wrapText="1"/>
    </xf>
    <xf numFmtId="164" fontId="6"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164" fontId="6"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164" fontId="5" fillId="2" borderId="0" xfId="0" applyNumberFormat="1" applyFont="1" applyFill="1" applyBorder="1" applyAlignment="1">
      <alignment horizontal="center" vertical="center"/>
    </xf>
    <xf numFmtId="1" fontId="6" fillId="2" borderId="0" xfId="0" applyNumberFormat="1" applyFont="1" applyFill="1" applyBorder="1" applyAlignment="1">
      <alignment horizontal="center" vertical="center"/>
    </xf>
    <xf numFmtId="0" fontId="0" fillId="2" borderId="0" xfId="0" applyFill="1"/>
    <xf numFmtId="0" fontId="6" fillId="2" borderId="0" xfId="0" applyFont="1" applyFill="1"/>
    <xf numFmtId="0" fontId="5" fillId="2" borderId="0" xfId="0" applyFont="1" applyFill="1" applyBorder="1" applyAlignment="1"/>
    <xf numFmtId="9" fontId="6" fillId="2" borderId="0" xfId="1" applyFont="1" applyFill="1" applyBorder="1"/>
    <xf numFmtId="9" fontId="6" fillId="2" borderId="0" xfId="1" applyNumberFormat="1" applyFont="1" applyFill="1" applyBorder="1"/>
    <xf numFmtId="164" fontId="6" fillId="2" borderId="0" xfId="0" applyNumberFormat="1" applyFont="1" applyFill="1" applyBorder="1"/>
    <xf numFmtId="0" fontId="10" fillId="2" borderId="0" xfId="0" applyFont="1" applyFill="1"/>
    <xf numFmtId="0" fontId="16" fillId="3" borderId="0" xfId="0" applyFont="1" applyFill="1"/>
    <xf numFmtId="0" fontId="16" fillId="4" borderId="0" xfId="0" applyFont="1" applyFill="1"/>
    <xf numFmtId="0" fontId="0" fillId="5" borderId="0" xfId="0" applyFill="1"/>
    <xf numFmtId="0" fontId="0" fillId="6" borderId="0" xfId="0" applyFill="1"/>
  </cellXfs>
  <cellStyles count="35">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Prozent" xfId="1" builtinId="5"/>
    <cellStyle name="Stand. 2" xfId="2" xr:uid="{00000000-0005-0000-0000-000021000000}"/>
    <cellStyle name="Standard"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'Figure 2 (data)'!$C$4</c:f>
              <c:strCache>
                <c:ptCount val="1"/>
                <c:pt idx="0">
                  <c:v>Polling average</c:v>
                </c:pt>
              </c:strCache>
            </c:strRef>
          </c:tx>
          <c:spPr>
            <a:solidFill>
              <a:schemeClr val="tx1">
                <a:lumMod val="50000"/>
                <a:lumOff val="5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rial" charset="0"/>
                    <a:ea typeface="Arial" charset="0"/>
                    <a:cs typeface="Arial"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2 (data)'!$I$5:$I$9</c:f>
                <c:numCache>
                  <c:formatCode>General</c:formatCode>
                  <c:ptCount val="5"/>
                  <c:pt idx="0">
                    <c:v>0.16900708526069683</c:v>
                  </c:pt>
                  <c:pt idx="1">
                    <c:v>0.42542403340236123</c:v>
                  </c:pt>
                  <c:pt idx="2">
                    <c:v>8.6604962617681788E-2</c:v>
                  </c:pt>
                  <c:pt idx="3">
                    <c:v>0.2208043959809573</c:v>
                  </c:pt>
                  <c:pt idx="4">
                    <c:v>0.11932304061727113</c:v>
                  </c:pt>
                </c:numCache>
              </c:numRef>
            </c:plus>
            <c:minus>
              <c:numRef>
                <c:f>'Figure 2 (data)'!$I$5:$I$9</c:f>
                <c:numCache>
                  <c:formatCode>General</c:formatCode>
                  <c:ptCount val="5"/>
                  <c:pt idx="0">
                    <c:v>0.16900708526069683</c:v>
                  </c:pt>
                  <c:pt idx="1">
                    <c:v>0.42542403340236123</c:v>
                  </c:pt>
                  <c:pt idx="2">
                    <c:v>8.6604962617681788E-2</c:v>
                  </c:pt>
                  <c:pt idx="3">
                    <c:v>0.2208043959809573</c:v>
                  </c:pt>
                  <c:pt idx="4">
                    <c:v>0.11932304061727113</c:v>
                  </c:pt>
                </c:numCache>
              </c:numRef>
            </c:minus>
            <c:spPr>
              <a:noFill/>
              <a:ln w="9525" cap="flat" cmpd="sng" algn="ctr">
                <a:solidFill>
                  <a:schemeClr val="tx1">
                    <a:lumMod val="65000"/>
                    <a:lumOff val="35000"/>
                  </a:schemeClr>
                </a:solidFill>
                <a:round/>
              </a:ln>
              <a:effectLst/>
            </c:spPr>
          </c:errBars>
          <c:cat>
            <c:strRef>
              <c:f>'Figure 2 (data)'!$A$5:$A$9</c:f>
              <c:strCache>
                <c:ptCount val="5"/>
                <c:pt idx="0">
                  <c:v>2004 (N=60)</c:v>
                </c:pt>
                <c:pt idx="1">
                  <c:v>2008 (N=68)</c:v>
                </c:pt>
                <c:pt idx="2">
                  <c:v>2012 (N=153)</c:v>
                </c:pt>
                <c:pt idx="3">
                  <c:v>2016 (N=171)</c:v>
                </c:pt>
                <c:pt idx="4">
                  <c:v>2004-2016</c:v>
                </c:pt>
              </c:strCache>
            </c:strRef>
          </c:cat>
          <c:val>
            <c:numRef>
              <c:f>'Figure 2 (data)'!$C$5:$C$9</c:f>
              <c:numCache>
                <c:formatCode>0.0</c:formatCode>
                <c:ptCount val="5"/>
                <c:pt idx="0">
                  <c:v>1.1932502682083013</c:v>
                </c:pt>
                <c:pt idx="1">
                  <c:v>2.3416550365048292</c:v>
                </c:pt>
                <c:pt idx="2">
                  <c:v>0.99772765710946898</c:v>
                </c:pt>
                <c:pt idx="3">
                  <c:v>1.7138630205665166</c:v>
                </c:pt>
                <c:pt idx="4">
                  <c:v>1.4974197243372747</c:v>
                </c:pt>
              </c:numCache>
            </c:numRef>
          </c:val>
          <c:extLst>
            <c:ext xmlns:c16="http://schemas.microsoft.com/office/drawing/2014/chart" uri="{C3380CC4-5D6E-409C-BE32-E72D297353CC}">
              <c16:uniqueId val="{00000000-D634-1A48-BC90-5810168B1084}"/>
            </c:ext>
          </c:extLst>
        </c:ser>
        <c:ser>
          <c:idx val="1"/>
          <c:order val="1"/>
          <c:tx>
            <c:strRef>
              <c:f>'Figure 2 (data)'!$D$4</c:f>
              <c:strCache>
                <c:ptCount val="1"/>
                <c:pt idx="0">
                  <c:v>Experts</c:v>
                </c:pt>
              </c:strCache>
            </c:strRef>
          </c:tx>
          <c:spPr>
            <a:solidFill>
              <a:schemeClr val="bg1">
                <a:lumMod val="65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rial" charset="0"/>
                    <a:ea typeface="Arial" charset="0"/>
                    <a:cs typeface="Arial"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2 (data)'!$J$5:$J$9</c:f>
                <c:numCache>
                  <c:formatCode>General</c:formatCode>
                  <c:ptCount val="5"/>
                  <c:pt idx="0">
                    <c:v>0.3671473562357685</c:v>
                  </c:pt>
                  <c:pt idx="1">
                    <c:v>0.22647159130702652</c:v>
                  </c:pt>
                  <c:pt idx="2">
                    <c:v>0.12829947504322903</c:v>
                  </c:pt>
                  <c:pt idx="3">
                    <c:v>0.20287384215464382</c:v>
                  </c:pt>
                  <c:pt idx="4">
                    <c:v>0.11002164490002903</c:v>
                  </c:pt>
                </c:numCache>
              </c:numRef>
            </c:plus>
            <c:minus>
              <c:numRef>
                <c:f>'Figure 2 (data)'!$J$5:$J$9</c:f>
                <c:numCache>
                  <c:formatCode>General</c:formatCode>
                  <c:ptCount val="5"/>
                  <c:pt idx="0">
                    <c:v>0.3671473562357685</c:v>
                  </c:pt>
                  <c:pt idx="1">
                    <c:v>0.22647159130702652</c:v>
                  </c:pt>
                  <c:pt idx="2">
                    <c:v>0.12829947504322903</c:v>
                  </c:pt>
                  <c:pt idx="3">
                    <c:v>0.20287384215464382</c:v>
                  </c:pt>
                  <c:pt idx="4">
                    <c:v>0.11002164490002903</c:v>
                  </c:pt>
                </c:numCache>
              </c:numRef>
            </c:minus>
            <c:spPr>
              <a:noFill/>
              <a:ln w="9525" cap="flat" cmpd="sng" algn="ctr">
                <a:solidFill>
                  <a:schemeClr val="tx1">
                    <a:lumMod val="65000"/>
                    <a:lumOff val="35000"/>
                  </a:schemeClr>
                </a:solidFill>
                <a:round/>
              </a:ln>
              <a:effectLst/>
            </c:spPr>
          </c:errBars>
          <c:cat>
            <c:strRef>
              <c:f>'Figure 2 (data)'!$A$5:$A$9</c:f>
              <c:strCache>
                <c:ptCount val="5"/>
                <c:pt idx="0">
                  <c:v>2004 (N=60)</c:v>
                </c:pt>
                <c:pt idx="1">
                  <c:v>2008 (N=68)</c:v>
                </c:pt>
                <c:pt idx="2">
                  <c:v>2012 (N=153)</c:v>
                </c:pt>
                <c:pt idx="3">
                  <c:v>2016 (N=171)</c:v>
                </c:pt>
                <c:pt idx="4">
                  <c:v>2004-2016</c:v>
                </c:pt>
              </c:strCache>
            </c:strRef>
          </c:cat>
          <c:val>
            <c:numRef>
              <c:f>'Figure 2 (data)'!$D$5:$D$9</c:f>
              <c:numCache>
                <c:formatCode>0.0</c:formatCode>
                <c:ptCount val="5"/>
                <c:pt idx="0">
                  <c:v>1.7445249468401183</c:v>
                </c:pt>
                <c:pt idx="1">
                  <c:v>1.633632140567717</c:v>
                </c:pt>
                <c:pt idx="2">
                  <c:v>1.1751283558493262</c:v>
                </c:pt>
                <c:pt idx="3">
                  <c:v>1.9175727568228709</c:v>
                </c:pt>
                <c:pt idx="4">
                  <c:v>1.6008119135955501</c:v>
                </c:pt>
              </c:numCache>
            </c:numRef>
          </c:val>
          <c:extLst>
            <c:ext xmlns:c16="http://schemas.microsoft.com/office/drawing/2014/chart" uri="{C3380CC4-5D6E-409C-BE32-E72D297353CC}">
              <c16:uniqueId val="{00000001-D634-1A48-BC90-5810168B1084}"/>
            </c:ext>
          </c:extLst>
        </c:ser>
        <c:ser>
          <c:idx val="3"/>
          <c:order val="2"/>
          <c:tx>
            <c:strRef>
              <c:f>'Figure 2 (data)'!$F$4</c:f>
              <c:strCache>
                <c:ptCount val="1"/>
                <c:pt idx="0">
                  <c:v>Fundamentals</c:v>
                </c:pt>
              </c:strCache>
            </c:strRef>
          </c:tx>
          <c:spPr>
            <a:solidFill>
              <a:schemeClr val="bg1">
                <a:lumMod val="85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rial" charset="0"/>
                    <a:ea typeface="Arial" charset="0"/>
                    <a:cs typeface="Arial"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2 (data)'!$L$5:$L$9</c:f>
                <c:numCache>
                  <c:formatCode>General</c:formatCode>
                  <c:ptCount val="5"/>
                  <c:pt idx="0">
                    <c:v>0.15200858479595453</c:v>
                  </c:pt>
                  <c:pt idx="1">
                    <c:v>0.11139571414199109</c:v>
                  </c:pt>
                  <c:pt idx="2">
                    <c:v>7.684121123207581E-2</c:v>
                  </c:pt>
                  <c:pt idx="3">
                    <c:v>0.12673613101082865</c:v>
                  </c:pt>
                  <c:pt idx="4">
                    <c:v>0.10563399944404399</c:v>
                  </c:pt>
                </c:numCache>
              </c:numRef>
            </c:plus>
            <c:minus>
              <c:numRef>
                <c:f>'Figure 2 (data)'!$L$5:$L$9</c:f>
                <c:numCache>
                  <c:formatCode>General</c:formatCode>
                  <c:ptCount val="5"/>
                  <c:pt idx="0">
                    <c:v>0.15200858479595453</c:v>
                  </c:pt>
                  <c:pt idx="1">
                    <c:v>0.11139571414199109</c:v>
                  </c:pt>
                  <c:pt idx="2">
                    <c:v>7.684121123207581E-2</c:v>
                  </c:pt>
                  <c:pt idx="3">
                    <c:v>0.12673613101082865</c:v>
                  </c:pt>
                  <c:pt idx="4">
                    <c:v>0.10563399944404399</c:v>
                  </c:pt>
                </c:numCache>
              </c:numRef>
            </c:minus>
            <c:spPr>
              <a:noFill/>
              <a:ln w="9525" cap="flat" cmpd="sng" algn="ctr">
                <a:solidFill>
                  <a:schemeClr val="tx1">
                    <a:lumMod val="65000"/>
                    <a:lumOff val="35000"/>
                  </a:schemeClr>
                </a:solidFill>
                <a:round/>
              </a:ln>
              <a:effectLst/>
            </c:spPr>
          </c:errBars>
          <c:cat>
            <c:strRef>
              <c:f>'Figure 2 (data)'!$A$5:$A$9</c:f>
              <c:strCache>
                <c:ptCount val="5"/>
                <c:pt idx="0">
                  <c:v>2004 (N=60)</c:v>
                </c:pt>
                <c:pt idx="1">
                  <c:v>2008 (N=68)</c:v>
                </c:pt>
                <c:pt idx="2">
                  <c:v>2012 (N=153)</c:v>
                </c:pt>
                <c:pt idx="3">
                  <c:v>2016 (N=171)</c:v>
                </c:pt>
                <c:pt idx="4">
                  <c:v>2004-2016</c:v>
                </c:pt>
              </c:strCache>
            </c:strRef>
          </c:cat>
          <c:val>
            <c:numRef>
              <c:f>'Figure 2 (data)'!$F$5:$F$9</c:f>
              <c:numCache>
                <c:formatCode>0.0</c:formatCode>
                <c:ptCount val="5"/>
                <c:pt idx="0">
                  <c:v>3.2931465751647182</c:v>
                </c:pt>
                <c:pt idx="1">
                  <c:v>1.8994357474376951</c:v>
                </c:pt>
                <c:pt idx="2">
                  <c:v>2.5394831670424449</c:v>
                </c:pt>
                <c:pt idx="3">
                  <c:v>4.3257468484492794</c:v>
                </c:pt>
                <c:pt idx="4">
                  <c:v>3.2180640688055013</c:v>
                </c:pt>
              </c:numCache>
            </c:numRef>
          </c:val>
          <c:extLst>
            <c:ext xmlns:c16="http://schemas.microsoft.com/office/drawing/2014/chart" uri="{C3380CC4-5D6E-409C-BE32-E72D297353CC}">
              <c16:uniqueId val="{00000000-321C-804F-8A1E-00CA3AFC5975}"/>
            </c:ext>
          </c:extLst>
        </c:ser>
        <c:ser>
          <c:idx val="4"/>
          <c:order val="3"/>
          <c:tx>
            <c:strRef>
              <c:f>'Figure 2 (data)'!$G$4</c:f>
              <c:strCache>
                <c:ptCount val="1"/>
                <c:pt idx="0">
                  <c:v>Combined (polls &amp; experts)</c:v>
                </c:pt>
              </c:strCache>
            </c:strRef>
          </c:tx>
          <c:spPr>
            <a:pattFill prst="wdUpDiag">
              <a:fgClr>
                <a:schemeClr val="tx1"/>
              </a:fgClr>
              <a:bgClr>
                <a:schemeClr val="bg1"/>
              </a:bgClr>
            </a:patt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rial" charset="0"/>
                    <a:ea typeface="Arial" charset="0"/>
                    <a:cs typeface="Arial"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2 (data)'!$M$5:$M$9</c:f>
                <c:numCache>
                  <c:formatCode>General</c:formatCode>
                  <c:ptCount val="5"/>
                  <c:pt idx="0">
                    <c:v>0.23344796267473589</c:v>
                  </c:pt>
                  <c:pt idx="1">
                    <c:v>0.29997669508287278</c:v>
                  </c:pt>
                  <c:pt idx="2">
                    <c:v>9.671097467086473E-2</c:v>
                  </c:pt>
                  <c:pt idx="3">
                    <c:v>0.18486432290496874</c:v>
                  </c:pt>
                  <c:pt idx="4">
                    <c:v>9.9797882381141692E-2</c:v>
                  </c:pt>
                </c:numCache>
              </c:numRef>
            </c:plus>
            <c:minus>
              <c:numRef>
                <c:f>'Figure 2 (data)'!$M$5:$M$9</c:f>
                <c:numCache>
                  <c:formatCode>General</c:formatCode>
                  <c:ptCount val="5"/>
                  <c:pt idx="0">
                    <c:v>0.23344796267473589</c:v>
                  </c:pt>
                  <c:pt idx="1">
                    <c:v>0.29997669508287278</c:v>
                  </c:pt>
                  <c:pt idx="2">
                    <c:v>9.671097467086473E-2</c:v>
                  </c:pt>
                  <c:pt idx="3">
                    <c:v>0.18486432290496874</c:v>
                  </c:pt>
                  <c:pt idx="4">
                    <c:v>9.9797882381141692E-2</c:v>
                  </c:pt>
                </c:numCache>
              </c:numRef>
            </c:minus>
            <c:spPr>
              <a:noFill/>
              <a:ln w="9525" cap="flat" cmpd="sng" algn="ctr">
                <a:solidFill>
                  <a:schemeClr val="tx1">
                    <a:lumMod val="65000"/>
                    <a:lumOff val="35000"/>
                  </a:schemeClr>
                </a:solidFill>
                <a:round/>
              </a:ln>
              <a:effectLst/>
            </c:spPr>
          </c:errBars>
          <c:cat>
            <c:strRef>
              <c:f>'Figure 2 (data)'!$A$5:$A$9</c:f>
              <c:strCache>
                <c:ptCount val="5"/>
                <c:pt idx="0">
                  <c:v>2004 (N=60)</c:v>
                </c:pt>
                <c:pt idx="1">
                  <c:v>2008 (N=68)</c:v>
                </c:pt>
                <c:pt idx="2">
                  <c:v>2012 (N=153)</c:v>
                </c:pt>
                <c:pt idx="3">
                  <c:v>2016 (N=171)</c:v>
                </c:pt>
                <c:pt idx="4">
                  <c:v>2004-2016</c:v>
                </c:pt>
              </c:strCache>
            </c:strRef>
          </c:cat>
          <c:val>
            <c:numRef>
              <c:f>'Figure 2 (data)'!$G$5:$G$9</c:f>
              <c:numCache>
                <c:formatCode>0.0</c:formatCode>
                <c:ptCount val="5"/>
                <c:pt idx="0">
                  <c:v>1.1557834886251512</c:v>
                </c:pt>
                <c:pt idx="1">
                  <c:v>1.8654568939416398</c:v>
                </c:pt>
                <c:pt idx="2">
                  <c:v>1.007537379938811</c:v>
                </c:pt>
                <c:pt idx="3">
                  <c:v>1.6918316346195117</c:v>
                </c:pt>
                <c:pt idx="4">
                  <c:v>1.4154558616479043</c:v>
                </c:pt>
              </c:numCache>
            </c:numRef>
          </c:val>
          <c:extLst>
            <c:ext xmlns:c16="http://schemas.microsoft.com/office/drawing/2014/chart" uri="{C3380CC4-5D6E-409C-BE32-E72D297353CC}">
              <c16:uniqueId val="{00000000-70E7-6545-827C-9E997BF1ECFA}"/>
            </c:ext>
          </c:extLst>
        </c:ser>
        <c:ser>
          <c:idx val="2"/>
          <c:order val="4"/>
          <c:tx>
            <c:strRef>
              <c:f>'Figure 2 (data)'!$E$4</c:f>
              <c:strCache>
                <c:ptCount val="1"/>
                <c:pt idx="0">
                  <c:v>Combined (polls &amp; experts &amp; fundamentals)</c:v>
                </c:pt>
              </c:strCache>
            </c:strRef>
          </c:tx>
          <c:spPr>
            <a:pattFill prst="wdDnDiag">
              <a:fgClr>
                <a:schemeClr val="tx1">
                  <a:lumMod val="50000"/>
                  <a:lumOff val="50000"/>
                </a:schemeClr>
              </a:fgClr>
              <a:bgClr>
                <a:schemeClr val="bg1"/>
              </a:bgClr>
            </a:patt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rial" charset="0"/>
                    <a:ea typeface="Arial" charset="0"/>
                    <a:cs typeface="Arial"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2 (data)'!$K$5:$K$9</c:f>
                <c:numCache>
                  <c:formatCode>General</c:formatCode>
                  <c:ptCount val="5"/>
                  <c:pt idx="0">
                    <c:v>0.13595873109872489</c:v>
                  </c:pt>
                  <c:pt idx="1">
                    <c:v>0.22563404379570023</c:v>
                  </c:pt>
                  <c:pt idx="2">
                    <c:v>7.740675311662161E-2</c:v>
                  </c:pt>
                  <c:pt idx="3">
                    <c:v>8.478250028555287E-2</c:v>
                  </c:pt>
                  <c:pt idx="4">
                    <c:v>6.7041712996775055E-2</c:v>
                  </c:pt>
                </c:numCache>
              </c:numRef>
            </c:plus>
            <c:minus>
              <c:numRef>
                <c:f>'Figure 2 (data)'!$K$5:$K$9</c:f>
                <c:numCache>
                  <c:formatCode>General</c:formatCode>
                  <c:ptCount val="5"/>
                  <c:pt idx="0">
                    <c:v>0.13595873109872489</c:v>
                  </c:pt>
                  <c:pt idx="1">
                    <c:v>0.22563404379570023</c:v>
                  </c:pt>
                  <c:pt idx="2">
                    <c:v>7.740675311662161E-2</c:v>
                  </c:pt>
                  <c:pt idx="3">
                    <c:v>8.478250028555287E-2</c:v>
                  </c:pt>
                  <c:pt idx="4">
                    <c:v>6.7041712996775055E-2</c:v>
                  </c:pt>
                </c:numCache>
              </c:numRef>
            </c:minus>
            <c:spPr>
              <a:noFill/>
              <a:ln w="9525" cap="flat" cmpd="sng" algn="ctr">
                <a:solidFill>
                  <a:schemeClr val="tx1">
                    <a:lumMod val="65000"/>
                    <a:lumOff val="35000"/>
                  </a:schemeClr>
                </a:solidFill>
                <a:round/>
              </a:ln>
              <a:effectLst/>
            </c:spPr>
          </c:errBars>
          <c:cat>
            <c:strRef>
              <c:f>'Figure 2 (data)'!$A$5:$A$9</c:f>
              <c:strCache>
                <c:ptCount val="5"/>
                <c:pt idx="0">
                  <c:v>2004 (N=60)</c:v>
                </c:pt>
                <c:pt idx="1">
                  <c:v>2008 (N=68)</c:v>
                </c:pt>
                <c:pt idx="2">
                  <c:v>2012 (N=153)</c:v>
                </c:pt>
                <c:pt idx="3">
                  <c:v>2016 (N=171)</c:v>
                </c:pt>
                <c:pt idx="4">
                  <c:v>2004-2016</c:v>
                </c:pt>
              </c:strCache>
            </c:strRef>
          </c:cat>
          <c:val>
            <c:numRef>
              <c:f>'Figure 2 (data)'!$E$5:$E$9</c:f>
              <c:numCache>
                <c:formatCode>0.0</c:formatCode>
                <c:ptCount val="5"/>
                <c:pt idx="0">
                  <c:v>0.80969705577388962</c:v>
                </c:pt>
                <c:pt idx="1">
                  <c:v>1.8368793173070472</c:v>
                </c:pt>
                <c:pt idx="2">
                  <c:v>1.4919975756267436</c:v>
                </c:pt>
                <c:pt idx="3">
                  <c:v>0.85193609122512792</c:v>
                </c:pt>
                <c:pt idx="4">
                  <c:v>1.2113386309485541</c:v>
                </c:pt>
              </c:numCache>
            </c:numRef>
          </c:val>
          <c:extLst>
            <c:ext xmlns:c16="http://schemas.microsoft.com/office/drawing/2014/chart" uri="{C3380CC4-5D6E-409C-BE32-E72D297353CC}">
              <c16:uniqueId val="{00000002-D634-1A48-BC90-5810168B1084}"/>
            </c:ext>
          </c:extLst>
        </c:ser>
        <c:dLbls>
          <c:showLegendKey val="0"/>
          <c:showVal val="0"/>
          <c:showCatName val="0"/>
          <c:showSerName val="0"/>
          <c:showPercent val="0"/>
          <c:showBubbleSize val="0"/>
        </c:dLbls>
        <c:gapWidth val="219"/>
        <c:overlap val="-27"/>
        <c:axId val="1930122944"/>
        <c:axId val="1908945088"/>
      </c:barChart>
      <c:catAx>
        <c:axId val="193012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de-DE"/>
          </a:p>
        </c:txPr>
        <c:crossAx val="1908945088"/>
        <c:crosses val="autoZero"/>
        <c:auto val="1"/>
        <c:lblAlgn val="ctr"/>
        <c:lblOffset val="100"/>
        <c:noMultiLvlLbl val="0"/>
      </c:catAx>
      <c:valAx>
        <c:axId val="1908945088"/>
        <c:scaling>
          <c:orientation val="minMax"/>
          <c:max val="4.5"/>
          <c:min val="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r>
                  <a:rPr lang="de-DE"/>
                  <a:t>Mean</a:t>
                </a:r>
                <a:r>
                  <a:rPr lang="de-DE" baseline="0"/>
                  <a:t> absolute error (in %-points)</a:t>
                </a:r>
                <a:endParaRPr lang="de-DE"/>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de-DE"/>
          </a:p>
        </c:txPr>
        <c:crossAx val="193012294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charset="0"/>
              <a:ea typeface="Arial" charset="0"/>
              <a:cs typeface="Arial"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4.978207050043202E-2"/>
          <c:y val="2.4680556030576832E-2"/>
          <c:w val="0.93521792896270328"/>
          <c:h val="0.86477013083912302"/>
        </c:manualLayout>
      </c:layout>
      <c:barChart>
        <c:barDir val="col"/>
        <c:grouping val="clustered"/>
        <c:varyColors val="0"/>
        <c:ser>
          <c:idx val="1"/>
          <c:order val="0"/>
          <c:tx>
            <c:strRef>
              <c:f>'Figure 3 (data)'!$C$4</c:f>
              <c:strCache>
                <c:ptCount val="1"/>
                <c:pt idx="0">
                  <c:v>Polling average</c:v>
                </c:pt>
              </c:strCache>
            </c:strRef>
          </c:tx>
          <c:spPr>
            <a:solidFill>
              <a:schemeClr val="tx1">
                <a:lumMod val="50000"/>
                <a:lumOff val="50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3 (data)'!$I$5:$I$9</c:f>
                <c:numCache>
                  <c:formatCode>General</c:formatCode>
                  <c:ptCount val="5"/>
                  <c:pt idx="0">
                    <c:v>0.34769052059038552</c:v>
                  </c:pt>
                  <c:pt idx="1">
                    <c:v>0.47040048371033993</c:v>
                  </c:pt>
                  <c:pt idx="2">
                    <c:v>0.12378756303600047</c:v>
                  </c:pt>
                  <c:pt idx="3">
                    <c:v>0.25358802171073186</c:v>
                  </c:pt>
                  <c:pt idx="4">
                    <c:v>0.18251640398233845</c:v>
                  </c:pt>
                </c:numCache>
              </c:numRef>
            </c:plus>
            <c:minus>
              <c:numRef>
                <c:f>'Figure 3 (data)'!$I$5:$I$9</c:f>
                <c:numCache>
                  <c:formatCode>General</c:formatCode>
                  <c:ptCount val="5"/>
                  <c:pt idx="0">
                    <c:v>0.34769052059038552</c:v>
                  </c:pt>
                  <c:pt idx="1">
                    <c:v>0.47040048371033993</c:v>
                  </c:pt>
                  <c:pt idx="2">
                    <c:v>0.12378756303600047</c:v>
                  </c:pt>
                  <c:pt idx="3">
                    <c:v>0.25358802171073186</c:v>
                  </c:pt>
                  <c:pt idx="4">
                    <c:v>0.18251640398233845</c:v>
                  </c:pt>
                </c:numCache>
              </c:numRef>
            </c:minus>
            <c:spPr>
              <a:noFill/>
              <a:ln w="9525" cap="flat" cmpd="sng" algn="ctr">
                <a:solidFill>
                  <a:schemeClr val="tx1">
                    <a:lumMod val="65000"/>
                    <a:lumOff val="35000"/>
                  </a:schemeClr>
                </a:solidFill>
                <a:round/>
              </a:ln>
              <a:effectLst/>
            </c:spPr>
          </c:errBars>
          <c:cat>
            <c:strRef>
              <c:f>'Figure 3 (data)'!$A$5:$A$9</c:f>
              <c:strCache>
                <c:ptCount val="5"/>
                <c:pt idx="0">
                  <c:v>2004 (N=60)</c:v>
                </c:pt>
                <c:pt idx="1">
                  <c:v>2008 (N=68)</c:v>
                </c:pt>
                <c:pt idx="2">
                  <c:v>2012 (N=153)</c:v>
                </c:pt>
                <c:pt idx="3">
                  <c:v>2016 (N=171)</c:v>
                </c:pt>
                <c:pt idx="4">
                  <c:v>2004-2016</c:v>
                </c:pt>
              </c:strCache>
            </c:strRef>
          </c:cat>
          <c:val>
            <c:numRef>
              <c:f>'Figure 3 (data)'!$C$5:$C$9</c:f>
              <c:numCache>
                <c:formatCode>0.0</c:formatCode>
                <c:ptCount val="5"/>
                <c:pt idx="0">
                  <c:v>7.6453172128149546E-2</c:v>
                </c:pt>
                <c:pt idx="1">
                  <c:v>-2.186463159182698</c:v>
                </c:pt>
                <c:pt idx="2">
                  <c:v>-0.82820286338357685</c:v>
                </c:pt>
                <c:pt idx="3">
                  <c:v>1.4996914636453031</c:v>
                </c:pt>
                <c:pt idx="4">
                  <c:v>-3.3403535358525888E-2</c:v>
                </c:pt>
              </c:numCache>
            </c:numRef>
          </c:val>
          <c:extLst>
            <c:ext xmlns:c16="http://schemas.microsoft.com/office/drawing/2014/chart" uri="{C3380CC4-5D6E-409C-BE32-E72D297353CC}">
              <c16:uniqueId val="{00000001-EEA6-7A4D-986D-3FC22DB5AFFF}"/>
            </c:ext>
          </c:extLst>
        </c:ser>
        <c:ser>
          <c:idx val="0"/>
          <c:order val="1"/>
          <c:tx>
            <c:strRef>
              <c:f>'Figure 3 (data)'!$D$4</c:f>
              <c:strCache>
                <c:ptCount val="1"/>
                <c:pt idx="0">
                  <c:v>Experts</c:v>
                </c:pt>
              </c:strCache>
            </c:strRef>
          </c:tx>
          <c:spPr>
            <a:solidFill>
              <a:schemeClr val="bg1">
                <a:lumMod val="65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3 (data)'!$J$5:$J$9</c:f>
                <c:numCache>
                  <c:formatCode>General</c:formatCode>
                  <c:ptCount val="5"/>
                  <c:pt idx="0">
                    <c:v>0.46087632908954784</c:v>
                  </c:pt>
                  <c:pt idx="1">
                    <c:v>0.29908750786420429</c:v>
                  </c:pt>
                  <c:pt idx="2">
                    <c:v>0.14253752521476817</c:v>
                  </c:pt>
                  <c:pt idx="3">
                    <c:v>0.23736890984130232</c:v>
                  </c:pt>
                  <c:pt idx="4">
                    <c:v>0.18275705051427371</c:v>
                  </c:pt>
                </c:numCache>
              </c:numRef>
            </c:plus>
            <c:minus>
              <c:numRef>
                <c:f>'Figure 3 (data)'!$J$5:$J$9</c:f>
                <c:numCache>
                  <c:formatCode>General</c:formatCode>
                  <c:ptCount val="5"/>
                  <c:pt idx="0">
                    <c:v>0.46087632908954784</c:v>
                  </c:pt>
                  <c:pt idx="1">
                    <c:v>0.29908750786420429</c:v>
                  </c:pt>
                  <c:pt idx="2">
                    <c:v>0.14253752521476817</c:v>
                  </c:pt>
                  <c:pt idx="3">
                    <c:v>0.23736890984130232</c:v>
                  </c:pt>
                  <c:pt idx="4">
                    <c:v>0.18275705051427371</c:v>
                  </c:pt>
                </c:numCache>
              </c:numRef>
            </c:minus>
            <c:spPr>
              <a:noFill/>
              <a:ln w="9525" cap="flat" cmpd="sng" algn="ctr">
                <a:solidFill>
                  <a:schemeClr val="tx1">
                    <a:lumMod val="65000"/>
                    <a:lumOff val="35000"/>
                  </a:schemeClr>
                </a:solidFill>
                <a:round/>
              </a:ln>
              <a:effectLst/>
            </c:spPr>
          </c:errBars>
          <c:cat>
            <c:strRef>
              <c:f>'Figure 3 (data)'!$A$5:$A$9</c:f>
              <c:strCache>
                <c:ptCount val="5"/>
                <c:pt idx="0">
                  <c:v>2004 (N=60)</c:v>
                </c:pt>
                <c:pt idx="1">
                  <c:v>2008 (N=68)</c:v>
                </c:pt>
                <c:pt idx="2">
                  <c:v>2012 (N=153)</c:v>
                </c:pt>
                <c:pt idx="3">
                  <c:v>2016 (N=171)</c:v>
                </c:pt>
                <c:pt idx="4">
                  <c:v>2004-2016</c:v>
                </c:pt>
              </c:strCache>
            </c:strRef>
          </c:cat>
          <c:val>
            <c:numRef>
              <c:f>'Figure 3 (data)'!$D$5:$D$9</c:f>
              <c:numCache>
                <c:formatCode>0.0</c:formatCode>
                <c:ptCount val="5"/>
                <c:pt idx="0">
                  <c:v>1.3606534248352748</c:v>
                </c:pt>
                <c:pt idx="1">
                  <c:v>-1.4153181003788757</c:v>
                </c:pt>
                <c:pt idx="2">
                  <c:v>-1.1083066964542059</c:v>
                </c:pt>
                <c:pt idx="3">
                  <c:v>1.7335035924854272</c:v>
                </c:pt>
                <c:pt idx="4">
                  <c:v>0.24806792783519174</c:v>
                </c:pt>
              </c:numCache>
            </c:numRef>
          </c:val>
          <c:extLst>
            <c:ext xmlns:c16="http://schemas.microsoft.com/office/drawing/2014/chart" uri="{C3380CC4-5D6E-409C-BE32-E72D297353CC}">
              <c16:uniqueId val="{00000000-EEA6-7A4D-986D-3FC22DB5AFFF}"/>
            </c:ext>
          </c:extLst>
        </c:ser>
        <c:ser>
          <c:idx val="2"/>
          <c:order val="2"/>
          <c:tx>
            <c:strRef>
              <c:f>'Figure 3 (data)'!$E$4</c:f>
              <c:strCache>
                <c:ptCount val="1"/>
                <c:pt idx="0">
                  <c:v>Fundamentals</c:v>
                </c:pt>
              </c:strCache>
            </c:strRef>
          </c:tx>
          <c:spPr>
            <a:solidFill>
              <a:schemeClr val="bg1">
                <a:lumMod val="85000"/>
              </a:schemeClr>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3 (data)'!$K$5:$K$9</c:f>
                <c:numCache>
                  <c:formatCode>General</c:formatCode>
                  <c:ptCount val="5"/>
                  <c:pt idx="0">
                    <c:v>0.15200858479595453</c:v>
                  </c:pt>
                  <c:pt idx="1">
                    <c:v>0.11139571414199109</c:v>
                  </c:pt>
                  <c:pt idx="2">
                    <c:v>7.684121123207581E-2</c:v>
                  </c:pt>
                  <c:pt idx="3">
                    <c:v>0.12673613101082865</c:v>
                  </c:pt>
                  <c:pt idx="4">
                    <c:v>0.10563399944404399</c:v>
                  </c:pt>
                </c:numCache>
              </c:numRef>
            </c:plus>
            <c:minus>
              <c:numRef>
                <c:f>'Figure 3 (data)'!$K$5:$K$9</c:f>
                <c:numCache>
                  <c:formatCode>General</c:formatCode>
                  <c:ptCount val="5"/>
                  <c:pt idx="0">
                    <c:v>0.15200858479595453</c:v>
                  </c:pt>
                  <c:pt idx="1">
                    <c:v>0.11139571414199109</c:v>
                  </c:pt>
                  <c:pt idx="2">
                    <c:v>7.684121123207581E-2</c:v>
                  </c:pt>
                  <c:pt idx="3">
                    <c:v>0.12673613101082865</c:v>
                  </c:pt>
                  <c:pt idx="4">
                    <c:v>0.10563399944404399</c:v>
                  </c:pt>
                </c:numCache>
              </c:numRef>
            </c:minus>
            <c:spPr>
              <a:noFill/>
              <a:ln w="9525" cap="flat" cmpd="sng" algn="ctr">
                <a:solidFill>
                  <a:schemeClr val="tx1">
                    <a:lumMod val="65000"/>
                    <a:lumOff val="35000"/>
                  </a:schemeClr>
                </a:solidFill>
                <a:round/>
              </a:ln>
              <a:effectLst/>
            </c:spPr>
          </c:errBars>
          <c:cat>
            <c:strRef>
              <c:f>'Figure 3 (data)'!$A$5:$A$9</c:f>
              <c:strCache>
                <c:ptCount val="5"/>
                <c:pt idx="0">
                  <c:v>2004 (N=60)</c:v>
                </c:pt>
                <c:pt idx="1">
                  <c:v>2008 (N=68)</c:v>
                </c:pt>
                <c:pt idx="2">
                  <c:v>2012 (N=153)</c:v>
                </c:pt>
                <c:pt idx="3">
                  <c:v>2016 (N=171)</c:v>
                </c:pt>
                <c:pt idx="4">
                  <c:v>2004-2016</c:v>
                </c:pt>
              </c:strCache>
            </c:strRef>
          </c:cat>
          <c:val>
            <c:numRef>
              <c:f>'Figure 3 (data)'!$E$5:$E$9</c:f>
              <c:numCache>
                <c:formatCode>0.0</c:formatCode>
                <c:ptCount val="5"/>
                <c:pt idx="0">
                  <c:v>-3.2931465751647182</c:v>
                </c:pt>
                <c:pt idx="1">
                  <c:v>-1.8994357474376951</c:v>
                </c:pt>
                <c:pt idx="2">
                  <c:v>-2.5394831670424449</c:v>
                </c:pt>
                <c:pt idx="3">
                  <c:v>-4.3257468484492794</c:v>
                </c:pt>
                <c:pt idx="4">
                  <c:v>-3.2180640688055013</c:v>
                </c:pt>
              </c:numCache>
            </c:numRef>
          </c:val>
          <c:extLst>
            <c:ext xmlns:c16="http://schemas.microsoft.com/office/drawing/2014/chart" uri="{C3380CC4-5D6E-409C-BE32-E72D297353CC}">
              <c16:uniqueId val="{00000000-B503-D946-B0AB-7BF2E4D211B7}"/>
            </c:ext>
          </c:extLst>
        </c:ser>
        <c:dLbls>
          <c:showLegendKey val="0"/>
          <c:showVal val="0"/>
          <c:showCatName val="0"/>
          <c:showSerName val="0"/>
          <c:showPercent val="0"/>
          <c:showBubbleSize val="0"/>
        </c:dLbls>
        <c:gapWidth val="219"/>
        <c:overlap val="-27"/>
        <c:axId val="327674319"/>
        <c:axId val="328081391"/>
      </c:barChart>
      <c:catAx>
        <c:axId val="32767431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28081391"/>
        <c:crosses val="autoZero"/>
        <c:auto val="1"/>
        <c:lblAlgn val="ctr"/>
        <c:lblOffset val="100"/>
        <c:noMultiLvlLbl val="0"/>
      </c:catAx>
      <c:valAx>
        <c:axId val="328081391"/>
        <c:scaling>
          <c:orientation val="minMax"/>
          <c:max val="5"/>
          <c:min val="-5"/>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sz="1200" b="0" i="0" baseline="0">
                    <a:effectLst/>
                  </a:rPr>
                  <a:t>Mean error (in %-points)</a:t>
                </a:r>
                <a:endParaRPr lang="de-DE" sz="1200">
                  <a:effectLst/>
                </a:endParaRP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27674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de-DE"/>
    </a:p>
  </c:txPr>
  <c:userShapes r:id="rId3"/>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4" tint="-0.249977111117893"/>
  </sheetPr>
  <sheetViews>
    <sheetView zoomScale="129" workbookViewId="0" zoomToFit="1"/>
  </sheetViews>
  <pageMargins left="0.7" right="0.7" top="0.75" bottom="0.75" header="0.3" footer="0.3"/>
  <pageSetup paperSize="9" orientation="landscape" horizontalDpi="0" verticalDpi="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E0D733C-9769-4F4B-835C-9FEE6F2AD009}">
  <sheetPr>
    <tabColor theme="4" tint="-0.249977111117893"/>
  </sheetPr>
  <sheetViews>
    <sheetView zoomScale="130" workbookViewId="0" zoomToFit="1"/>
  </sheetViews>
  <pageMargins left="0.7" right="0.7" top="0.78740157499999996" bottom="0.78740157499999996" header="0.3" footer="0.3"/>
  <pageSetup paperSize="9" orientation="landscape" horizontalDpi="0" verticalDpi="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3488" cy="6074341"/>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0308" cy="6027615"/>
    <xdr:graphicFrame macro="">
      <xdr:nvGraphicFramePr>
        <xdr:cNvPr id="2" name="Diagramm 1">
          <a:extLst>
            <a:ext uri="{FF2B5EF4-FFF2-40B4-BE49-F238E27FC236}">
              <a16:creationId xmlns:a16="http://schemas.microsoft.com/office/drawing/2014/main" id="{437C4CBE-D760-8C4A-AB8D-BE0CA55765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0.98375</cdr:x>
      <cdr:y>0.45772</cdr:y>
    </cdr:from>
    <cdr:to>
      <cdr:x>0.98433</cdr:x>
      <cdr:y>0.8732</cdr:y>
    </cdr:to>
    <cdr:cxnSp macro="">
      <cdr:nvCxnSpPr>
        <cdr:cNvPr id="6" name="Gerade Verbindung mit Pfeil 5">
          <a:extLst xmlns:a="http://schemas.openxmlformats.org/drawingml/2006/main">
            <a:ext uri="{FF2B5EF4-FFF2-40B4-BE49-F238E27FC236}">
              <a16:creationId xmlns:a16="http://schemas.microsoft.com/office/drawing/2014/main" id="{E744846D-2978-CE4B-B5D9-5A9F118C5780}"/>
            </a:ext>
          </a:extLst>
        </cdr:cNvPr>
        <cdr:cNvCxnSpPr/>
      </cdr:nvCxnSpPr>
      <cdr:spPr>
        <a:xfrm xmlns:a="http://schemas.openxmlformats.org/drawingml/2006/main" flipH="1">
          <a:off x="9162010" y="2756918"/>
          <a:ext cx="5359" cy="2502490"/>
        </a:xfrm>
        <a:prstGeom xmlns:a="http://schemas.openxmlformats.org/drawingml/2006/main" prst="straightConnector1">
          <a:avLst/>
        </a:prstGeom>
        <a:ln xmlns:a="http://schemas.openxmlformats.org/drawingml/2006/main">
          <a:solidFill>
            <a:schemeClr val="tx1"/>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0.98406</cdr:x>
      <cdr:y>0.04181</cdr:y>
    </cdr:from>
    <cdr:to>
      <cdr:x>0.98464</cdr:x>
      <cdr:y>0.45729</cdr:y>
    </cdr:to>
    <cdr:cxnSp macro="">
      <cdr:nvCxnSpPr>
        <cdr:cNvPr id="4" name="Gerade Verbindung mit Pfeil 3">
          <a:extLst xmlns:a="http://schemas.openxmlformats.org/drawingml/2006/main">
            <a:ext uri="{FF2B5EF4-FFF2-40B4-BE49-F238E27FC236}">
              <a16:creationId xmlns:a16="http://schemas.microsoft.com/office/drawing/2014/main" id="{B2FA8278-C3E5-CD4B-8BA4-A2D45DD031AD}"/>
            </a:ext>
          </a:extLst>
        </cdr:cNvPr>
        <cdr:cNvCxnSpPr/>
      </cdr:nvCxnSpPr>
      <cdr:spPr>
        <a:xfrm xmlns:a="http://schemas.openxmlformats.org/drawingml/2006/main" flipH="1">
          <a:off x="9164913" y="251811"/>
          <a:ext cx="5359" cy="2502490"/>
        </a:xfrm>
        <a:prstGeom xmlns:a="http://schemas.openxmlformats.org/drawingml/2006/main" prst="straightConnector1">
          <a:avLst/>
        </a:prstGeom>
        <a:ln xmlns:a="http://schemas.openxmlformats.org/drawingml/2006/main">
          <a:solidFill>
            <a:schemeClr val="tx1"/>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0.96912</cdr:x>
      <cdr:y>0.07442</cdr:y>
    </cdr:from>
    <cdr:to>
      <cdr:x>0.99099</cdr:x>
      <cdr:y>0.42839</cdr:y>
    </cdr:to>
    <cdr:sp macro="" textlink="">
      <cdr:nvSpPr>
        <cdr:cNvPr id="2" name="Textfeld 1">
          <a:extLst xmlns:a="http://schemas.openxmlformats.org/drawingml/2006/main">
            <a:ext uri="{FF2B5EF4-FFF2-40B4-BE49-F238E27FC236}">
              <a16:creationId xmlns:a16="http://schemas.microsoft.com/office/drawing/2014/main" id="{03A3EAEE-6480-914F-9B63-8CB5D19CE542}"/>
            </a:ext>
          </a:extLst>
        </cdr:cNvPr>
        <cdr:cNvSpPr txBox="1"/>
      </cdr:nvSpPr>
      <cdr:spPr>
        <a:xfrm xmlns:a="http://schemas.openxmlformats.org/drawingml/2006/main" rot="16200000">
          <a:off x="8061554" y="1412425"/>
          <a:ext cx="2132011" cy="20362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pPr algn="ctr"/>
          <a:r>
            <a:rPr lang="de-DE" sz="1200">
              <a:solidFill>
                <a:schemeClr val="tx1">
                  <a:lumMod val="65000"/>
                  <a:lumOff val="35000"/>
                </a:schemeClr>
              </a:solidFill>
              <a:latin typeface="Arial" panose="020B0604020202020204" pitchFamily="34" charset="0"/>
              <a:cs typeface="Arial" panose="020B0604020202020204" pitchFamily="34" charset="0"/>
            </a:rPr>
            <a:t>Overpredicted Democratic</a:t>
          </a:r>
          <a:r>
            <a:rPr lang="de-DE" sz="1200" baseline="0">
              <a:solidFill>
                <a:schemeClr val="tx1">
                  <a:lumMod val="65000"/>
                  <a:lumOff val="35000"/>
                </a:schemeClr>
              </a:solidFill>
              <a:latin typeface="Arial" panose="020B0604020202020204" pitchFamily="34" charset="0"/>
              <a:cs typeface="Arial" panose="020B0604020202020204" pitchFamily="34" charset="0"/>
            </a:rPr>
            <a:t> vote</a:t>
          </a:r>
          <a:endParaRPr lang="de-DE" sz="1200">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0.96825</cdr:x>
      <cdr:y>0.48993</cdr:y>
    </cdr:from>
    <cdr:to>
      <cdr:x>0.99011</cdr:x>
      <cdr:y>0.83722</cdr:y>
    </cdr:to>
    <cdr:sp macro="" textlink="">
      <cdr:nvSpPr>
        <cdr:cNvPr id="5" name="Textfeld 1">
          <a:extLst xmlns:a="http://schemas.openxmlformats.org/drawingml/2006/main">
            <a:ext uri="{FF2B5EF4-FFF2-40B4-BE49-F238E27FC236}">
              <a16:creationId xmlns:a16="http://schemas.microsoft.com/office/drawing/2014/main" id="{28D10B79-D08B-C745-80DC-1046E758C7F8}"/>
            </a:ext>
          </a:extLst>
        </cdr:cNvPr>
        <cdr:cNvSpPr txBox="1"/>
      </cdr:nvSpPr>
      <cdr:spPr>
        <a:xfrm xmlns:a="http://schemas.openxmlformats.org/drawingml/2006/main" rot="16200000">
          <a:off x="8073533" y="3894951"/>
          <a:ext cx="2091767" cy="20362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a:solidFill>
                <a:schemeClr val="tx1">
                  <a:lumMod val="65000"/>
                  <a:lumOff val="35000"/>
                </a:schemeClr>
              </a:solidFill>
              <a:latin typeface="Arial" panose="020B0604020202020204" pitchFamily="34" charset="0"/>
              <a:cs typeface="Arial" panose="020B0604020202020204" pitchFamily="34" charset="0"/>
            </a:rPr>
            <a:t>Overpredicted Republican</a:t>
          </a:r>
          <a:r>
            <a:rPr lang="de-DE" sz="1200" baseline="0">
              <a:solidFill>
                <a:schemeClr val="tx1">
                  <a:lumMod val="65000"/>
                  <a:lumOff val="35000"/>
                </a:schemeClr>
              </a:solidFill>
              <a:latin typeface="Arial" panose="020B0604020202020204" pitchFamily="34" charset="0"/>
              <a:cs typeface="Arial" panose="020B0604020202020204" pitchFamily="34" charset="0"/>
            </a:rPr>
            <a:t> vote</a:t>
          </a:r>
          <a:endParaRPr lang="de-DE" sz="1200">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C21" sqref="C21"/>
    </sheetView>
  </sheetViews>
  <sheetFormatPr baseColWidth="10" defaultRowHeight="16" x14ac:dyDescent="0.2"/>
  <cols>
    <col min="1" max="1" width="17" style="107" bestFit="1" customWidth="1"/>
    <col min="2" max="2" width="39.83203125" style="107" bestFit="1" customWidth="1"/>
    <col min="3" max="16384" width="10.83203125" style="107"/>
  </cols>
  <sheetData>
    <row r="1" spans="1:2" x14ac:dyDescent="0.2">
      <c r="A1" s="113" t="s">
        <v>147</v>
      </c>
      <c r="B1" s="113" t="s">
        <v>150</v>
      </c>
    </row>
    <row r="2" spans="1:2" x14ac:dyDescent="0.2">
      <c r="A2" s="107" t="s">
        <v>148</v>
      </c>
      <c r="B2" s="107" t="s">
        <v>149</v>
      </c>
    </row>
    <row r="3" spans="1:2" x14ac:dyDescent="0.2">
      <c r="A3" s="114" t="s">
        <v>151</v>
      </c>
      <c r="B3" s="114" t="s">
        <v>153</v>
      </c>
    </row>
    <row r="4" spans="1:2" x14ac:dyDescent="0.2">
      <c r="A4" s="114" t="s">
        <v>203</v>
      </c>
      <c r="B4" s="114" t="s">
        <v>204</v>
      </c>
    </row>
    <row r="5" spans="1:2" x14ac:dyDescent="0.2">
      <c r="A5" s="114" t="s">
        <v>152</v>
      </c>
      <c r="B5" s="114" t="s">
        <v>205</v>
      </c>
    </row>
    <row r="6" spans="1:2" x14ac:dyDescent="0.2">
      <c r="A6" s="114" t="s">
        <v>154</v>
      </c>
      <c r="B6" s="114" t="s">
        <v>155</v>
      </c>
    </row>
    <row r="7" spans="1:2" x14ac:dyDescent="0.2">
      <c r="A7" s="115" t="s">
        <v>156</v>
      </c>
      <c r="B7" s="115" t="s">
        <v>194</v>
      </c>
    </row>
    <row r="8" spans="1:2" x14ac:dyDescent="0.2">
      <c r="A8" s="115" t="s">
        <v>195</v>
      </c>
      <c r="B8" s="115" t="s">
        <v>196</v>
      </c>
    </row>
    <row r="9" spans="1:2" x14ac:dyDescent="0.2">
      <c r="A9" s="116" t="s">
        <v>197</v>
      </c>
      <c r="B9" s="116" t="s">
        <v>198</v>
      </c>
    </row>
    <row r="10" spans="1:2" x14ac:dyDescent="0.2">
      <c r="A10" s="116" t="s">
        <v>199</v>
      </c>
      <c r="B10" s="116" t="s">
        <v>201</v>
      </c>
    </row>
    <row r="11" spans="1:2" x14ac:dyDescent="0.2">
      <c r="A11" s="116" t="s">
        <v>200</v>
      </c>
      <c r="B11" s="116" t="s">
        <v>202</v>
      </c>
    </row>
    <row r="12" spans="1:2" x14ac:dyDescent="0.2">
      <c r="A12" s="117" t="s">
        <v>185</v>
      </c>
      <c r="B12" s="117" t="s">
        <v>207</v>
      </c>
    </row>
    <row r="13" spans="1:2" x14ac:dyDescent="0.2">
      <c r="A13" s="117" t="s">
        <v>186</v>
      </c>
      <c r="B13" s="117" t="s">
        <v>208</v>
      </c>
    </row>
    <row r="14" spans="1:2" x14ac:dyDescent="0.2">
      <c r="A14" s="117" t="s">
        <v>206</v>
      </c>
      <c r="B14" s="117" t="s">
        <v>209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R462"/>
  <sheetViews>
    <sheetView workbookViewId="0">
      <pane xSplit="4" ySplit="1" topLeftCell="E2" activePane="bottomRight" state="frozen"/>
      <selection activeCell="L2595" sqref="L2595"/>
      <selection pane="topRight" activeCell="L2595" sqref="L2595"/>
      <selection pane="bottomLeft" activeCell="L2595" sqref="L2595"/>
      <selection pane="bottomRight" activeCell="L2595" sqref="L2595"/>
    </sheetView>
  </sheetViews>
  <sheetFormatPr baseColWidth="10" defaultRowHeight="12" outlineLevelCol="1" x14ac:dyDescent="0.2"/>
  <cols>
    <col min="1" max="1" width="7" style="55" bestFit="1" customWidth="1"/>
    <col min="2" max="2" width="6.6640625" style="55" bestFit="1" customWidth="1"/>
    <col min="3" max="3" width="5.83203125" style="55" bestFit="1" customWidth="1"/>
    <col min="4" max="4" width="5.6640625" style="55" bestFit="1" customWidth="1"/>
    <col min="5" max="9" width="10.83203125" style="55"/>
    <col min="10" max="13" width="10.83203125" style="55" customWidth="1" outlineLevel="1"/>
    <col min="14" max="14" width="41.33203125" style="58" customWidth="1" outlineLevel="1"/>
    <col min="15" max="15" width="12.1640625" style="57" customWidth="1" outlineLevel="1"/>
    <col min="16" max="16" width="10.33203125" style="57" customWidth="1"/>
    <col min="17" max="17" width="9" style="57" customWidth="1"/>
    <col min="18" max="18" width="7.33203125" style="57" customWidth="1"/>
    <col min="19" max="19" width="10" style="57" customWidth="1"/>
    <col min="20" max="20" width="10.1640625" style="57" customWidth="1"/>
    <col min="21" max="22" width="18.33203125" style="57" customWidth="1"/>
    <col min="23" max="23" width="22" style="57" customWidth="1"/>
    <col min="24" max="24" width="13.83203125" style="57" customWidth="1"/>
    <col min="25" max="25" width="13" style="57" bestFit="1" customWidth="1"/>
    <col min="26" max="26" width="12.33203125" style="57" customWidth="1"/>
    <col min="27" max="27" width="11.33203125" style="57" customWidth="1"/>
    <col min="28" max="28" width="11.33203125" style="55" customWidth="1"/>
    <col min="29" max="29" width="11.83203125" style="55" customWidth="1"/>
    <col min="30" max="30" width="11.83203125" style="57" customWidth="1"/>
    <col min="31" max="31" width="26.83203125" style="57" customWidth="1"/>
    <col min="32" max="32" width="11.83203125" style="57" customWidth="1"/>
    <col min="33" max="33" width="12.1640625" style="57" bestFit="1" customWidth="1"/>
    <col min="34" max="34" width="13.33203125" style="57" customWidth="1"/>
    <col min="35" max="37" width="13.5" style="57" customWidth="1"/>
    <col min="38" max="38" width="13.5" style="55" customWidth="1"/>
    <col min="39" max="41" width="14" style="55" customWidth="1"/>
    <col min="42" max="42" width="14.1640625" style="55" customWidth="1"/>
    <col min="43" max="43" width="10.83203125" style="55"/>
    <col min="44" max="44" width="12.33203125" style="55" bestFit="1" customWidth="1"/>
    <col min="45" max="16384" width="10.83203125" style="55"/>
  </cols>
  <sheetData>
    <row r="1" spans="1:44" s="46" customFormat="1" ht="63" customHeight="1" x14ac:dyDescent="0.2">
      <c r="A1" s="38" t="s">
        <v>48</v>
      </c>
      <c r="B1" s="38" t="s">
        <v>0</v>
      </c>
      <c r="C1" s="38" t="s">
        <v>49</v>
      </c>
      <c r="D1" s="38" t="s">
        <v>15</v>
      </c>
      <c r="E1" s="39" t="s">
        <v>50</v>
      </c>
      <c r="F1" s="39" t="s">
        <v>51</v>
      </c>
      <c r="G1" s="38" t="s">
        <v>47</v>
      </c>
      <c r="H1" s="40" t="s">
        <v>52</v>
      </c>
      <c r="I1" s="40" t="s">
        <v>53</v>
      </c>
      <c r="J1" s="41" t="s">
        <v>54</v>
      </c>
      <c r="K1" s="42" t="s">
        <v>55</v>
      </c>
      <c r="L1" s="42" t="s">
        <v>56</v>
      </c>
      <c r="M1" s="39" t="s">
        <v>57</v>
      </c>
      <c r="N1" s="43" t="s">
        <v>58</v>
      </c>
      <c r="O1" s="38" t="s">
        <v>29</v>
      </c>
      <c r="P1" s="38" t="s">
        <v>28</v>
      </c>
      <c r="Q1" s="38" t="s">
        <v>21</v>
      </c>
      <c r="R1" s="38" t="s">
        <v>22</v>
      </c>
      <c r="S1" s="38" t="s">
        <v>20</v>
      </c>
      <c r="T1" s="38" t="s">
        <v>6</v>
      </c>
      <c r="U1" s="44" t="s">
        <v>13</v>
      </c>
      <c r="V1" s="44" t="s">
        <v>19</v>
      </c>
      <c r="W1" s="44" t="s">
        <v>37</v>
      </c>
      <c r="X1" s="44" t="s">
        <v>36</v>
      </c>
      <c r="Y1" s="44" t="s">
        <v>164</v>
      </c>
      <c r="Z1" s="44" t="s">
        <v>33</v>
      </c>
      <c r="AA1" s="38" t="s">
        <v>34</v>
      </c>
      <c r="AB1" s="38" t="s">
        <v>35</v>
      </c>
      <c r="AC1" s="44" t="s">
        <v>24</v>
      </c>
      <c r="AD1" s="44" t="s">
        <v>25</v>
      </c>
      <c r="AE1" s="44" t="s">
        <v>38</v>
      </c>
      <c r="AF1" s="45" t="s">
        <v>167</v>
      </c>
      <c r="AG1" s="45" t="s">
        <v>159</v>
      </c>
      <c r="AH1" s="44" t="s">
        <v>168</v>
      </c>
      <c r="AI1" s="44" t="s">
        <v>169</v>
      </c>
      <c r="AJ1" s="75" t="s">
        <v>172</v>
      </c>
      <c r="AK1" s="75" t="s">
        <v>173</v>
      </c>
    </row>
    <row r="2" spans="1:44" ht="16" customHeight="1" x14ac:dyDescent="0.2">
      <c r="A2" s="19" t="s">
        <v>59</v>
      </c>
      <c r="B2" s="19">
        <v>2004</v>
      </c>
      <c r="C2" s="19">
        <v>1</v>
      </c>
      <c r="D2" s="19">
        <v>1</v>
      </c>
      <c r="E2" s="47" t="s">
        <v>60</v>
      </c>
      <c r="F2" s="47">
        <v>38172</v>
      </c>
      <c r="G2" s="19">
        <v>23</v>
      </c>
      <c r="H2" s="48">
        <v>55</v>
      </c>
      <c r="I2" s="48">
        <v>45</v>
      </c>
      <c r="J2" s="49" t="s">
        <v>60</v>
      </c>
      <c r="K2" s="48">
        <v>41</v>
      </c>
      <c r="L2" s="48">
        <v>48</v>
      </c>
      <c r="M2" s="47">
        <v>38172</v>
      </c>
      <c r="N2" s="50" t="s">
        <v>61</v>
      </c>
      <c r="O2" s="48">
        <f>VLOOKUP($B2,_data_elections!$A$2:$E$6,5,0)</f>
        <v>48.75601324183139</v>
      </c>
      <c r="P2" s="51">
        <f>IF(ISERROR(VLOOKUP(M2,_data_RCP!$B:$D,3,0)),"",VLOOKUP(M2,_data_RCP!$B:$D,3,0))</f>
        <v>49.943883277216614</v>
      </c>
      <c r="Q2" s="52">
        <f t="shared" ref="Q2:Q61" si="0">H2-$O2</f>
        <v>6.2439867581686102</v>
      </c>
      <c r="R2" s="53">
        <f>IF(P2="","",P2-$O2)</f>
        <v>1.1878700353852238</v>
      </c>
      <c r="S2" s="53">
        <f>ABS(Q2)</f>
        <v>6.2439867581686102</v>
      </c>
      <c r="T2" s="53">
        <f>IF(R2="","",ABS(R2))</f>
        <v>1.1878700353852238</v>
      </c>
      <c r="U2" s="52">
        <f>IF(OR(T2="",S2=""),"",T2-S2)</f>
        <v>-5.0561167227833863</v>
      </c>
      <c r="V2" s="52">
        <f>IF(OR(Q2="",$R2=""),"",IF(Q2=$R2,0,IF(OR(AND($R2&gt;0,Q2&gt;$R2),AND($R2&lt;0,Q2&lt;$R2)),-1,1)))</f>
        <v>-1</v>
      </c>
      <c r="W2" s="52">
        <f>IF(V2="","",IF(V2=0,"tie",IF(V2=-1,-1,IF(AND(V2=1,U2&lt;0),0,1))))</f>
        <v>-1</v>
      </c>
      <c r="X2" s="52">
        <f t="shared" ref="X2:X61" si="1">IF(OR(H2="",P2=""),"",H2-P2)</f>
        <v>5.0561167227833863</v>
      </c>
      <c r="Y2" s="52">
        <f>VLOOKUP(M2,_data_models!$B:$D,3,0)</f>
        <v>44.586666666666666</v>
      </c>
      <c r="Z2" s="52">
        <f t="shared" ref="Z2:Z65" si="2">AVERAGE(Y2,P2,H2)</f>
        <v>49.843516647961088</v>
      </c>
      <c r="AA2" s="53">
        <f>Z2-$O2</f>
        <v>1.0875034061296986</v>
      </c>
      <c r="AB2" s="53">
        <f>ABS(AA2)</f>
        <v>1.0875034061296986</v>
      </c>
      <c r="AC2" s="52">
        <f>IF(OR(T2="",AB2=""),"",T2-AB2)</f>
        <v>0.1003666292555252</v>
      </c>
      <c r="AD2" s="52">
        <f>IF(OR(AA2="",$R2=""),"",IF(AA2=$R2,0,IF(OR(AND($R2&gt;0,AA2&gt;$R2),AND($R2&lt;0,AA2&lt;$R2)),-1,1)))</f>
        <v>1</v>
      </c>
      <c r="AE2" s="52">
        <f>IF(AD2="","",IF(AD2=0,"tie",IF(AD2=-1,-1,IF(AND(AD2=1,AC2&lt;0),0,1))))</f>
        <v>1</v>
      </c>
      <c r="AF2" s="52">
        <f>Y2-O2</f>
        <v>-4.1693465751647238</v>
      </c>
      <c r="AG2" s="76">
        <f>ABS(AF2)</f>
        <v>4.1693465751647238</v>
      </c>
      <c r="AH2" s="52">
        <f>AVERAGE(H2,P2)-O2</f>
        <v>3.715928396776917</v>
      </c>
      <c r="AI2" s="52">
        <f>ABS(AH2)</f>
        <v>3.715928396776917</v>
      </c>
      <c r="AJ2" s="52">
        <f>AVERAGE(P2,Z2)-O2</f>
        <v>1.1376867207574648</v>
      </c>
      <c r="AK2" s="52">
        <f>ABS(AJ2)</f>
        <v>1.1376867207574648</v>
      </c>
      <c r="AL2" s="57"/>
      <c r="AM2" s="85"/>
    </row>
    <row r="3" spans="1:44" ht="16" customHeight="1" x14ac:dyDescent="0.2">
      <c r="A3" s="19" t="s">
        <v>59</v>
      </c>
      <c r="B3" s="19">
        <v>2004</v>
      </c>
      <c r="C3" s="19">
        <v>1</v>
      </c>
      <c r="D3" s="19">
        <v>1</v>
      </c>
      <c r="E3" s="47" t="s">
        <v>60</v>
      </c>
      <c r="F3" s="47">
        <v>38172</v>
      </c>
      <c r="G3" s="19">
        <v>2</v>
      </c>
      <c r="H3" s="48">
        <v>54</v>
      </c>
      <c r="I3" s="48">
        <v>46</v>
      </c>
      <c r="J3" s="49" t="s">
        <v>60</v>
      </c>
      <c r="K3" s="48">
        <v>43</v>
      </c>
      <c r="L3" s="48">
        <v>51</v>
      </c>
      <c r="M3" s="47">
        <v>38172</v>
      </c>
      <c r="N3" s="50" t="s">
        <v>62</v>
      </c>
      <c r="O3" s="48">
        <f>VLOOKUP($B3,_data_elections!$A$2:$E$6,5,0)</f>
        <v>48.75601324183139</v>
      </c>
      <c r="P3" s="51">
        <f>IF(ISERROR(VLOOKUP(M3,_data_RCP!$B:$D,3,0)),"",VLOOKUP(M3,_data_RCP!$B:$D,3,0))</f>
        <v>49.943883277216614</v>
      </c>
      <c r="Q3" s="52">
        <f t="shared" si="0"/>
        <v>5.2439867581686102</v>
      </c>
      <c r="R3" s="53">
        <f t="shared" ref="R3:R61" si="3">IF(P3="","",P3-$O3)</f>
        <v>1.1878700353852238</v>
      </c>
      <c r="S3" s="53">
        <f t="shared" ref="S3:S61" si="4">ABS(Q3)</f>
        <v>5.2439867581686102</v>
      </c>
      <c r="T3" s="53">
        <f t="shared" ref="T3:T61" si="5">IF(R3="","",ABS(R3))</f>
        <v>1.1878700353852238</v>
      </c>
      <c r="U3" s="52">
        <f t="shared" ref="U3:U61" si="6">IF(OR(T3="",S3=""),"",T3-S3)</f>
        <v>-4.0561167227833863</v>
      </c>
      <c r="V3" s="52">
        <f t="shared" ref="V3:V61" si="7">IF(OR(Q3="",$R3=""),"",IF(Q3=$R3,0,IF(OR(AND($R3&gt;0,Q3&gt;$R3),AND($R3&lt;0,Q3&lt;$R3)),-1,1)))</f>
        <v>-1</v>
      </c>
      <c r="W3" s="52">
        <f t="shared" ref="W3:W61" si="8">IF(V3="","",IF(V3=0,"tie",IF(V3=-1,-1,IF(AND(V3=1,U3&lt;0),0,1))))</f>
        <v>-1</v>
      </c>
      <c r="X3" s="52">
        <f t="shared" si="1"/>
        <v>4.0561167227833863</v>
      </c>
      <c r="Y3" s="52">
        <f>VLOOKUP(M3,_data_models!$B:$D,3,0)</f>
        <v>44.586666666666666</v>
      </c>
      <c r="Z3" s="52">
        <f t="shared" si="2"/>
        <v>49.51018331462776</v>
      </c>
      <c r="AA3" s="53">
        <f t="shared" ref="AA3:AA61" si="9">Z3-$O3</f>
        <v>0.75417007279637005</v>
      </c>
      <c r="AB3" s="53">
        <f t="shared" ref="AB3:AB61" si="10">ABS(AA3)</f>
        <v>0.75417007279637005</v>
      </c>
      <c r="AC3" s="52">
        <f t="shared" ref="AC3:AC61" si="11">IF(OR(T3="",AB3=""),"",T3-AB3)</f>
        <v>0.43369996258885379</v>
      </c>
      <c r="AD3" s="52">
        <f t="shared" ref="AD3:AD61" si="12">IF(OR(AA3="",$R3=""),"",IF(AA3=$R3,0,IF(OR(AND($R3&gt;0,AA3&gt;$R3),AND($R3&lt;0,AA3&lt;$R3)),-1,1)))</f>
        <v>1</v>
      </c>
      <c r="AE3" s="52">
        <f t="shared" ref="AE3:AE61" si="13">IF(AD3="","",IF(AD3=0,"tie",IF(AD3=-1,-1,IF(AND(AD3=1,AC3&lt;0),0,1))))</f>
        <v>1</v>
      </c>
      <c r="AF3" s="52">
        <f t="shared" ref="AF3:AF66" si="14">Y3-O3</f>
        <v>-4.1693465751647238</v>
      </c>
      <c r="AG3" s="76">
        <f t="shared" ref="AG3:AG66" si="15">ABS(AF3)</f>
        <v>4.1693465751647238</v>
      </c>
      <c r="AH3" s="52">
        <f t="shared" ref="AH3:AH66" si="16">AVERAGE(H3,P3)-O3</f>
        <v>3.215928396776917</v>
      </c>
      <c r="AI3" s="52">
        <f t="shared" ref="AI3:AI66" si="17">ABS(AH3)</f>
        <v>3.215928396776917</v>
      </c>
      <c r="AJ3" s="52">
        <f t="shared" ref="AJ3:AJ66" si="18">AVERAGE(P3,Z3)-O3</f>
        <v>0.97102005409079339</v>
      </c>
      <c r="AK3" s="52">
        <f t="shared" ref="AK3:AK66" si="19">ABS(AJ3)</f>
        <v>0.97102005409079339</v>
      </c>
      <c r="AL3" s="57"/>
      <c r="AM3" s="85"/>
    </row>
    <row r="4" spans="1:44" ht="16" customHeight="1" x14ac:dyDescent="0.2">
      <c r="A4" s="19" t="s">
        <v>59</v>
      </c>
      <c r="B4" s="19">
        <v>2004</v>
      </c>
      <c r="C4" s="19">
        <v>1</v>
      </c>
      <c r="D4" s="19">
        <v>1</v>
      </c>
      <c r="E4" s="47" t="s">
        <v>60</v>
      </c>
      <c r="F4" s="47">
        <v>38172</v>
      </c>
      <c r="G4" s="19">
        <v>30</v>
      </c>
      <c r="H4" s="48">
        <v>54</v>
      </c>
      <c r="I4" s="48">
        <v>46</v>
      </c>
      <c r="J4" s="49" t="s">
        <v>60</v>
      </c>
      <c r="K4" s="48">
        <v>44</v>
      </c>
      <c r="L4" s="48">
        <v>49</v>
      </c>
      <c r="M4" s="47">
        <v>38172</v>
      </c>
      <c r="N4" s="50" t="s">
        <v>60</v>
      </c>
      <c r="O4" s="48">
        <f>VLOOKUP($B4,_data_elections!$A$2:$E$6,5,0)</f>
        <v>48.75601324183139</v>
      </c>
      <c r="P4" s="51">
        <f>IF(ISERROR(VLOOKUP(M4,_data_RCP!$B:$D,3,0)),"",VLOOKUP(M4,_data_RCP!$B:$D,3,0))</f>
        <v>49.943883277216614</v>
      </c>
      <c r="Q4" s="52">
        <f t="shared" si="0"/>
        <v>5.2439867581686102</v>
      </c>
      <c r="R4" s="53">
        <f t="shared" si="3"/>
        <v>1.1878700353852238</v>
      </c>
      <c r="S4" s="53">
        <f t="shared" si="4"/>
        <v>5.2439867581686102</v>
      </c>
      <c r="T4" s="53">
        <f t="shared" si="5"/>
        <v>1.1878700353852238</v>
      </c>
      <c r="U4" s="52">
        <f t="shared" si="6"/>
        <v>-4.0561167227833863</v>
      </c>
      <c r="V4" s="52">
        <f t="shared" si="7"/>
        <v>-1</v>
      </c>
      <c r="W4" s="52">
        <f t="shared" si="8"/>
        <v>-1</v>
      </c>
      <c r="X4" s="52">
        <f t="shared" si="1"/>
        <v>4.0561167227833863</v>
      </c>
      <c r="Y4" s="52">
        <f>VLOOKUP(M4,_data_models!$B:$D,3,0)</f>
        <v>44.586666666666666</v>
      </c>
      <c r="Z4" s="52">
        <f t="shared" si="2"/>
        <v>49.51018331462776</v>
      </c>
      <c r="AA4" s="53">
        <f t="shared" si="9"/>
        <v>0.75417007279637005</v>
      </c>
      <c r="AB4" s="53">
        <f t="shared" si="10"/>
        <v>0.75417007279637005</v>
      </c>
      <c r="AC4" s="52">
        <f t="shared" si="11"/>
        <v>0.43369996258885379</v>
      </c>
      <c r="AD4" s="52">
        <f t="shared" si="12"/>
        <v>1</v>
      </c>
      <c r="AE4" s="52">
        <f t="shared" si="13"/>
        <v>1</v>
      </c>
      <c r="AF4" s="52">
        <f t="shared" si="14"/>
        <v>-4.1693465751647238</v>
      </c>
      <c r="AG4" s="76">
        <f t="shared" si="15"/>
        <v>4.1693465751647238</v>
      </c>
      <c r="AH4" s="52">
        <f t="shared" si="16"/>
        <v>3.215928396776917</v>
      </c>
      <c r="AI4" s="52">
        <f t="shared" si="17"/>
        <v>3.215928396776917</v>
      </c>
      <c r="AJ4" s="52">
        <f t="shared" si="18"/>
        <v>0.97102005409079339</v>
      </c>
      <c r="AK4" s="52">
        <f t="shared" si="19"/>
        <v>0.97102005409079339</v>
      </c>
      <c r="AL4" s="57"/>
      <c r="AM4" s="85"/>
    </row>
    <row r="5" spans="1:44" ht="16" customHeight="1" x14ac:dyDescent="0.2">
      <c r="A5" s="19" t="s">
        <v>59</v>
      </c>
      <c r="B5" s="19">
        <v>2004</v>
      </c>
      <c r="C5" s="19">
        <v>1</v>
      </c>
      <c r="D5" s="19">
        <v>1</v>
      </c>
      <c r="E5" s="47" t="s">
        <v>60</v>
      </c>
      <c r="F5" s="47">
        <v>38172</v>
      </c>
      <c r="G5" s="19">
        <v>20</v>
      </c>
      <c r="H5" s="48">
        <v>53</v>
      </c>
      <c r="I5" s="48">
        <v>47</v>
      </c>
      <c r="J5" s="49" t="s">
        <v>60</v>
      </c>
      <c r="K5" s="48">
        <v>43</v>
      </c>
      <c r="L5" s="48">
        <v>51</v>
      </c>
      <c r="M5" s="47">
        <v>38172</v>
      </c>
      <c r="N5" s="50" t="s">
        <v>63</v>
      </c>
      <c r="O5" s="48">
        <f>VLOOKUP($B5,_data_elections!$A$2:$E$6,5,0)</f>
        <v>48.75601324183139</v>
      </c>
      <c r="P5" s="51">
        <f>IF(ISERROR(VLOOKUP(M5,_data_RCP!$B:$D,3,0)),"",VLOOKUP(M5,_data_RCP!$B:$D,3,0))</f>
        <v>49.943883277216614</v>
      </c>
      <c r="Q5" s="52">
        <f t="shared" si="0"/>
        <v>4.2439867581686102</v>
      </c>
      <c r="R5" s="53">
        <f t="shared" si="3"/>
        <v>1.1878700353852238</v>
      </c>
      <c r="S5" s="53">
        <f t="shared" si="4"/>
        <v>4.2439867581686102</v>
      </c>
      <c r="T5" s="53">
        <f t="shared" si="5"/>
        <v>1.1878700353852238</v>
      </c>
      <c r="U5" s="52">
        <f t="shared" si="6"/>
        <v>-3.0561167227833863</v>
      </c>
      <c r="V5" s="52">
        <f t="shared" si="7"/>
        <v>-1</v>
      </c>
      <c r="W5" s="52">
        <f t="shared" si="8"/>
        <v>-1</v>
      </c>
      <c r="X5" s="52">
        <f t="shared" si="1"/>
        <v>3.0561167227833863</v>
      </c>
      <c r="Y5" s="52">
        <f>VLOOKUP(M5,_data_models!$B:$D,3,0)</f>
        <v>44.586666666666666</v>
      </c>
      <c r="Z5" s="52">
        <f t="shared" si="2"/>
        <v>49.176849981294424</v>
      </c>
      <c r="AA5" s="53">
        <f t="shared" si="9"/>
        <v>0.42083673946303435</v>
      </c>
      <c r="AB5" s="53">
        <f t="shared" si="10"/>
        <v>0.42083673946303435</v>
      </c>
      <c r="AC5" s="52">
        <f t="shared" si="11"/>
        <v>0.7670332959221895</v>
      </c>
      <c r="AD5" s="52">
        <f t="shared" si="12"/>
        <v>1</v>
      </c>
      <c r="AE5" s="52">
        <f t="shared" si="13"/>
        <v>1</v>
      </c>
      <c r="AF5" s="52">
        <f t="shared" si="14"/>
        <v>-4.1693465751647238</v>
      </c>
      <c r="AG5" s="76">
        <f t="shared" si="15"/>
        <v>4.1693465751647238</v>
      </c>
      <c r="AH5" s="52">
        <f t="shared" si="16"/>
        <v>2.715928396776917</v>
      </c>
      <c r="AI5" s="52">
        <f t="shared" si="17"/>
        <v>2.715928396776917</v>
      </c>
      <c r="AJ5" s="52">
        <f t="shared" si="18"/>
        <v>0.8043533874241291</v>
      </c>
      <c r="AK5" s="52">
        <f t="shared" si="19"/>
        <v>0.8043533874241291</v>
      </c>
      <c r="AL5" s="57"/>
      <c r="AM5" s="85"/>
    </row>
    <row r="6" spans="1:44" ht="16" customHeight="1" x14ac:dyDescent="0.2">
      <c r="A6" s="19" t="s">
        <v>59</v>
      </c>
      <c r="B6" s="19">
        <v>2004</v>
      </c>
      <c r="C6" s="19">
        <v>1</v>
      </c>
      <c r="D6" s="19">
        <v>1</v>
      </c>
      <c r="E6" s="47" t="s">
        <v>60</v>
      </c>
      <c r="F6" s="47">
        <v>38172</v>
      </c>
      <c r="G6" s="19">
        <v>1</v>
      </c>
      <c r="H6" s="48">
        <v>52</v>
      </c>
      <c r="I6" s="48">
        <v>48</v>
      </c>
      <c r="J6" s="49" t="s">
        <v>60</v>
      </c>
      <c r="K6" s="48">
        <v>45</v>
      </c>
      <c r="L6" s="48">
        <v>52</v>
      </c>
      <c r="M6" s="47">
        <v>38172</v>
      </c>
      <c r="N6" s="50" t="s">
        <v>64</v>
      </c>
      <c r="O6" s="48">
        <f>VLOOKUP($B6,_data_elections!$A$2:$E$6,5,0)</f>
        <v>48.75601324183139</v>
      </c>
      <c r="P6" s="51">
        <f>IF(ISERROR(VLOOKUP(M6,_data_RCP!$B:$D,3,0)),"",VLOOKUP(M6,_data_RCP!$B:$D,3,0))</f>
        <v>49.943883277216614</v>
      </c>
      <c r="Q6" s="52">
        <f t="shared" si="0"/>
        <v>3.2439867581686102</v>
      </c>
      <c r="R6" s="53">
        <f t="shared" si="3"/>
        <v>1.1878700353852238</v>
      </c>
      <c r="S6" s="53">
        <f t="shared" si="4"/>
        <v>3.2439867581686102</v>
      </c>
      <c r="T6" s="53">
        <f t="shared" si="5"/>
        <v>1.1878700353852238</v>
      </c>
      <c r="U6" s="52">
        <f t="shared" si="6"/>
        <v>-2.0561167227833863</v>
      </c>
      <c r="V6" s="52">
        <f t="shared" si="7"/>
        <v>-1</v>
      </c>
      <c r="W6" s="52">
        <f t="shared" si="8"/>
        <v>-1</v>
      </c>
      <c r="X6" s="52">
        <f t="shared" si="1"/>
        <v>2.0561167227833863</v>
      </c>
      <c r="Y6" s="52">
        <f>VLOOKUP(M6,_data_models!$B:$D,3,0)</f>
        <v>44.586666666666666</v>
      </c>
      <c r="Z6" s="52">
        <f t="shared" si="2"/>
        <v>48.843516647961088</v>
      </c>
      <c r="AA6" s="53">
        <f t="shared" si="9"/>
        <v>8.7503406129698647E-2</v>
      </c>
      <c r="AB6" s="53">
        <f t="shared" si="10"/>
        <v>8.7503406129698647E-2</v>
      </c>
      <c r="AC6" s="52">
        <f t="shared" si="11"/>
        <v>1.1003666292555252</v>
      </c>
      <c r="AD6" s="52">
        <f t="shared" si="12"/>
        <v>1</v>
      </c>
      <c r="AE6" s="52">
        <f t="shared" si="13"/>
        <v>1</v>
      </c>
      <c r="AF6" s="52">
        <f t="shared" si="14"/>
        <v>-4.1693465751647238</v>
      </c>
      <c r="AG6" s="76">
        <f t="shared" si="15"/>
        <v>4.1693465751647238</v>
      </c>
      <c r="AH6" s="52">
        <f t="shared" si="16"/>
        <v>2.215928396776917</v>
      </c>
      <c r="AI6" s="52">
        <f t="shared" si="17"/>
        <v>2.215928396776917</v>
      </c>
      <c r="AJ6" s="52">
        <f t="shared" si="18"/>
        <v>0.6376867207574648</v>
      </c>
      <c r="AK6" s="52">
        <f t="shared" si="19"/>
        <v>0.6376867207574648</v>
      </c>
      <c r="AL6" s="57"/>
      <c r="AM6" s="85"/>
    </row>
    <row r="7" spans="1:44" ht="16" customHeight="1" x14ac:dyDescent="0.2">
      <c r="A7" s="19" t="s">
        <v>59</v>
      </c>
      <c r="B7" s="19">
        <v>2004</v>
      </c>
      <c r="C7" s="19">
        <v>1</v>
      </c>
      <c r="D7" s="19">
        <v>1</v>
      </c>
      <c r="E7" s="47" t="s">
        <v>60</v>
      </c>
      <c r="F7" s="47">
        <v>38172</v>
      </c>
      <c r="G7" s="19">
        <v>28</v>
      </c>
      <c r="H7" s="48">
        <v>51</v>
      </c>
      <c r="I7" s="48">
        <v>49</v>
      </c>
      <c r="J7" s="49" t="s">
        <v>60</v>
      </c>
      <c r="K7" s="48">
        <v>46</v>
      </c>
      <c r="L7" s="48">
        <v>52</v>
      </c>
      <c r="M7" s="47">
        <v>38172</v>
      </c>
      <c r="N7" s="50" t="s">
        <v>65</v>
      </c>
      <c r="O7" s="48">
        <f>VLOOKUP($B7,_data_elections!$A$2:$E$6,5,0)</f>
        <v>48.75601324183139</v>
      </c>
      <c r="P7" s="51">
        <f>IF(ISERROR(VLOOKUP(M7,_data_RCP!$B:$D,3,0)),"",VLOOKUP(M7,_data_RCP!$B:$D,3,0))</f>
        <v>49.943883277216614</v>
      </c>
      <c r="Q7" s="52">
        <f t="shared" si="0"/>
        <v>2.2439867581686102</v>
      </c>
      <c r="R7" s="53">
        <f t="shared" si="3"/>
        <v>1.1878700353852238</v>
      </c>
      <c r="S7" s="53">
        <f t="shared" si="4"/>
        <v>2.2439867581686102</v>
      </c>
      <c r="T7" s="53">
        <f t="shared" si="5"/>
        <v>1.1878700353852238</v>
      </c>
      <c r="U7" s="52">
        <f t="shared" si="6"/>
        <v>-1.0561167227833863</v>
      </c>
      <c r="V7" s="52">
        <f t="shared" si="7"/>
        <v>-1</v>
      </c>
      <c r="W7" s="52">
        <f t="shared" si="8"/>
        <v>-1</v>
      </c>
      <c r="X7" s="52">
        <f t="shared" si="1"/>
        <v>1.0561167227833863</v>
      </c>
      <c r="Y7" s="52">
        <f>VLOOKUP(M7,_data_models!$B:$D,3,0)</f>
        <v>44.586666666666666</v>
      </c>
      <c r="Z7" s="52">
        <f t="shared" si="2"/>
        <v>48.51018331462776</v>
      </c>
      <c r="AA7" s="53">
        <f t="shared" si="9"/>
        <v>-0.24582992720362995</v>
      </c>
      <c r="AB7" s="53">
        <f t="shared" si="10"/>
        <v>0.24582992720362995</v>
      </c>
      <c r="AC7" s="52">
        <f t="shared" si="11"/>
        <v>0.94204010818159389</v>
      </c>
      <c r="AD7" s="52">
        <f t="shared" si="12"/>
        <v>1</v>
      </c>
      <c r="AE7" s="52">
        <f t="shared" si="13"/>
        <v>1</v>
      </c>
      <c r="AF7" s="52">
        <f t="shared" si="14"/>
        <v>-4.1693465751647238</v>
      </c>
      <c r="AG7" s="76">
        <f t="shared" si="15"/>
        <v>4.1693465751647238</v>
      </c>
      <c r="AH7" s="52">
        <f t="shared" si="16"/>
        <v>1.715928396776917</v>
      </c>
      <c r="AI7" s="52">
        <f t="shared" si="17"/>
        <v>1.715928396776917</v>
      </c>
      <c r="AJ7" s="52">
        <f t="shared" si="18"/>
        <v>0.47102005409079339</v>
      </c>
      <c r="AK7" s="52">
        <f t="shared" si="19"/>
        <v>0.47102005409079339</v>
      </c>
      <c r="AL7" s="57"/>
      <c r="AM7" s="85"/>
    </row>
    <row r="8" spans="1:44" ht="16" customHeight="1" x14ac:dyDescent="0.2">
      <c r="A8" s="19" t="s">
        <v>59</v>
      </c>
      <c r="B8" s="19">
        <v>2004</v>
      </c>
      <c r="C8" s="19">
        <v>1</v>
      </c>
      <c r="D8" s="19">
        <v>1</v>
      </c>
      <c r="E8" s="47" t="s">
        <v>60</v>
      </c>
      <c r="F8" s="47">
        <v>38172</v>
      </c>
      <c r="G8" s="19">
        <v>29</v>
      </c>
      <c r="H8" s="48">
        <v>50.5</v>
      </c>
      <c r="I8" s="48">
        <v>49.5</v>
      </c>
      <c r="J8" s="49" t="s">
        <v>60</v>
      </c>
      <c r="K8" s="48">
        <v>45</v>
      </c>
      <c r="L8" s="48">
        <v>50.5</v>
      </c>
      <c r="M8" s="47">
        <v>38172</v>
      </c>
      <c r="N8" s="50" t="s">
        <v>66</v>
      </c>
      <c r="O8" s="48">
        <f>VLOOKUP($B8,_data_elections!$A$2:$E$6,5,0)</f>
        <v>48.75601324183139</v>
      </c>
      <c r="P8" s="51">
        <f>IF(ISERROR(VLOOKUP(M8,_data_RCP!$B:$D,3,0)),"",VLOOKUP(M8,_data_RCP!$B:$D,3,0))</f>
        <v>49.943883277216614</v>
      </c>
      <c r="Q8" s="52">
        <f t="shared" si="0"/>
        <v>1.7439867581686102</v>
      </c>
      <c r="R8" s="53">
        <f t="shared" si="3"/>
        <v>1.1878700353852238</v>
      </c>
      <c r="S8" s="53">
        <f t="shared" si="4"/>
        <v>1.7439867581686102</v>
      </c>
      <c r="T8" s="53">
        <f t="shared" si="5"/>
        <v>1.1878700353852238</v>
      </c>
      <c r="U8" s="52">
        <f t="shared" si="6"/>
        <v>-0.55611672278338631</v>
      </c>
      <c r="V8" s="52">
        <f t="shared" si="7"/>
        <v>-1</v>
      </c>
      <c r="W8" s="52">
        <f t="shared" si="8"/>
        <v>-1</v>
      </c>
      <c r="X8" s="52">
        <f t="shared" si="1"/>
        <v>0.55611672278338631</v>
      </c>
      <c r="Y8" s="52">
        <f>VLOOKUP(M8,_data_models!$B:$D,3,0)</f>
        <v>44.586666666666666</v>
      </c>
      <c r="Z8" s="52">
        <f t="shared" si="2"/>
        <v>48.343516647961088</v>
      </c>
      <c r="AA8" s="53">
        <f t="shared" si="9"/>
        <v>-0.41249659387030135</v>
      </c>
      <c r="AB8" s="53">
        <f t="shared" si="10"/>
        <v>0.41249659387030135</v>
      </c>
      <c r="AC8" s="52">
        <f t="shared" si="11"/>
        <v>0.77537344151492249</v>
      </c>
      <c r="AD8" s="52">
        <f t="shared" si="12"/>
        <v>1</v>
      </c>
      <c r="AE8" s="52">
        <f t="shared" si="13"/>
        <v>1</v>
      </c>
      <c r="AF8" s="52">
        <f t="shared" si="14"/>
        <v>-4.1693465751647238</v>
      </c>
      <c r="AG8" s="76">
        <f t="shared" si="15"/>
        <v>4.1693465751647238</v>
      </c>
      <c r="AH8" s="52">
        <f t="shared" si="16"/>
        <v>1.465928396776917</v>
      </c>
      <c r="AI8" s="52">
        <f t="shared" si="17"/>
        <v>1.465928396776917</v>
      </c>
      <c r="AJ8" s="52">
        <f t="shared" si="18"/>
        <v>0.3876867207574648</v>
      </c>
      <c r="AK8" s="52">
        <f t="shared" si="19"/>
        <v>0.3876867207574648</v>
      </c>
      <c r="AL8" s="57"/>
      <c r="AM8" s="85"/>
    </row>
    <row r="9" spans="1:44" ht="16" customHeight="1" x14ac:dyDescent="0.2">
      <c r="A9" s="19" t="s">
        <v>59</v>
      </c>
      <c r="B9" s="19">
        <v>2004</v>
      </c>
      <c r="C9" s="19">
        <v>1</v>
      </c>
      <c r="D9" s="19">
        <v>1</v>
      </c>
      <c r="E9" s="47" t="s">
        <v>60</v>
      </c>
      <c r="F9" s="47">
        <v>38172</v>
      </c>
      <c r="G9" s="19">
        <v>18</v>
      </c>
      <c r="H9" s="48">
        <v>50.5</v>
      </c>
      <c r="I9" s="48">
        <v>49.5</v>
      </c>
      <c r="J9" s="49" t="s">
        <v>60</v>
      </c>
      <c r="K9" s="48">
        <v>48.5</v>
      </c>
      <c r="L9" s="48">
        <v>51.5</v>
      </c>
      <c r="M9" s="47">
        <v>38172</v>
      </c>
      <c r="N9" s="50" t="s">
        <v>60</v>
      </c>
      <c r="O9" s="48">
        <f>VLOOKUP($B9,_data_elections!$A$2:$E$6,5,0)</f>
        <v>48.75601324183139</v>
      </c>
      <c r="P9" s="51">
        <f>IF(ISERROR(VLOOKUP(M9,_data_RCP!$B:$D,3,0)),"",VLOOKUP(M9,_data_RCP!$B:$D,3,0))</f>
        <v>49.943883277216614</v>
      </c>
      <c r="Q9" s="52">
        <f t="shared" si="0"/>
        <v>1.7439867581686102</v>
      </c>
      <c r="R9" s="53">
        <f t="shared" si="3"/>
        <v>1.1878700353852238</v>
      </c>
      <c r="S9" s="53">
        <f t="shared" si="4"/>
        <v>1.7439867581686102</v>
      </c>
      <c r="T9" s="53">
        <f t="shared" si="5"/>
        <v>1.1878700353852238</v>
      </c>
      <c r="U9" s="52">
        <f t="shared" si="6"/>
        <v>-0.55611672278338631</v>
      </c>
      <c r="V9" s="52">
        <f t="shared" si="7"/>
        <v>-1</v>
      </c>
      <c r="W9" s="52">
        <f t="shared" si="8"/>
        <v>-1</v>
      </c>
      <c r="X9" s="52">
        <f t="shared" si="1"/>
        <v>0.55611672278338631</v>
      </c>
      <c r="Y9" s="52">
        <f>VLOOKUP(M9,_data_models!$B:$D,3,0)</f>
        <v>44.586666666666666</v>
      </c>
      <c r="Z9" s="52">
        <f t="shared" si="2"/>
        <v>48.343516647961088</v>
      </c>
      <c r="AA9" s="53">
        <f t="shared" si="9"/>
        <v>-0.41249659387030135</v>
      </c>
      <c r="AB9" s="53">
        <f t="shared" si="10"/>
        <v>0.41249659387030135</v>
      </c>
      <c r="AC9" s="52">
        <f t="shared" si="11"/>
        <v>0.77537344151492249</v>
      </c>
      <c r="AD9" s="52">
        <f t="shared" si="12"/>
        <v>1</v>
      </c>
      <c r="AE9" s="52">
        <f t="shared" si="13"/>
        <v>1</v>
      </c>
      <c r="AF9" s="52">
        <f t="shared" si="14"/>
        <v>-4.1693465751647238</v>
      </c>
      <c r="AG9" s="76">
        <f t="shared" si="15"/>
        <v>4.1693465751647238</v>
      </c>
      <c r="AH9" s="52">
        <f t="shared" si="16"/>
        <v>1.465928396776917</v>
      </c>
      <c r="AI9" s="52">
        <f t="shared" si="17"/>
        <v>1.465928396776917</v>
      </c>
      <c r="AJ9" s="52">
        <f t="shared" si="18"/>
        <v>0.3876867207574648</v>
      </c>
      <c r="AK9" s="52">
        <f t="shared" si="19"/>
        <v>0.3876867207574648</v>
      </c>
      <c r="AL9" s="57"/>
      <c r="AM9" s="85"/>
    </row>
    <row r="10" spans="1:44" ht="16" customHeight="1" x14ac:dyDescent="0.2">
      <c r="A10" s="19" t="s">
        <v>59</v>
      </c>
      <c r="B10" s="19">
        <v>2004</v>
      </c>
      <c r="C10" s="19">
        <v>1</v>
      </c>
      <c r="D10" s="19">
        <v>1</v>
      </c>
      <c r="E10" s="47" t="s">
        <v>60</v>
      </c>
      <c r="F10" s="47">
        <v>38172</v>
      </c>
      <c r="G10" s="19">
        <v>4</v>
      </c>
      <c r="H10" s="48">
        <v>50</v>
      </c>
      <c r="I10" s="48">
        <v>50</v>
      </c>
      <c r="J10" s="49" t="s">
        <v>60</v>
      </c>
      <c r="K10" s="48">
        <v>46</v>
      </c>
      <c r="L10" s="48">
        <v>54</v>
      </c>
      <c r="M10" s="47">
        <v>38172</v>
      </c>
      <c r="N10" s="50" t="s">
        <v>67</v>
      </c>
      <c r="O10" s="48">
        <f>VLOOKUP($B10,_data_elections!$A$2:$E$6,5,0)</f>
        <v>48.75601324183139</v>
      </c>
      <c r="P10" s="51">
        <f>IF(ISERROR(VLOOKUP(M10,_data_RCP!$B:$D,3,0)),"",VLOOKUP(M10,_data_RCP!$B:$D,3,0))</f>
        <v>49.943883277216614</v>
      </c>
      <c r="Q10" s="52">
        <f t="shared" si="0"/>
        <v>1.2439867581686102</v>
      </c>
      <c r="R10" s="53">
        <f t="shared" si="3"/>
        <v>1.1878700353852238</v>
      </c>
      <c r="S10" s="53">
        <f t="shared" si="4"/>
        <v>1.2439867581686102</v>
      </c>
      <c r="T10" s="53">
        <f t="shared" si="5"/>
        <v>1.1878700353852238</v>
      </c>
      <c r="U10" s="52">
        <f t="shared" si="6"/>
        <v>-5.6116722783386308E-2</v>
      </c>
      <c r="V10" s="52">
        <f t="shared" si="7"/>
        <v>-1</v>
      </c>
      <c r="W10" s="52">
        <f t="shared" si="8"/>
        <v>-1</v>
      </c>
      <c r="X10" s="52">
        <f t="shared" si="1"/>
        <v>5.6116722783386308E-2</v>
      </c>
      <c r="Y10" s="52">
        <f>VLOOKUP(M10,_data_models!$B:$D,3,0)</f>
        <v>44.586666666666666</v>
      </c>
      <c r="Z10" s="52">
        <f t="shared" si="2"/>
        <v>48.176849981294424</v>
      </c>
      <c r="AA10" s="53">
        <f t="shared" si="9"/>
        <v>-0.57916326053696565</v>
      </c>
      <c r="AB10" s="53">
        <f t="shared" si="10"/>
        <v>0.57916326053696565</v>
      </c>
      <c r="AC10" s="52">
        <f t="shared" si="11"/>
        <v>0.60870677484825819</v>
      </c>
      <c r="AD10" s="52">
        <f t="shared" si="12"/>
        <v>1</v>
      </c>
      <c r="AE10" s="52">
        <f t="shared" si="13"/>
        <v>1</v>
      </c>
      <c r="AF10" s="52">
        <f t="shared" si="14"/>
        <v>-4.1693465751647238</v>
      </c>
      <c r="AG10" s="76">
        <f t="shared" si="15"/>
        <v>4.1693465751647238</v>
      </c>
      <c r="AH10" s="52">
        <f t="shared" si="16"/>
        <v>1.215928396776917</v>
      </c>
      <c r="AI10" s="52">
        <f t="shared" si="17"/>
        <v>1.215928396776917</v>
      </c>
      <c r="AJ10" s="52">
        <f t="shared" si="18"/>
        <v>0.3043533874241291</v>
      </c>
      <c r="AK10" s="52">
        <f t="shared" si="19"/>
        <v>0.3043533874241291</v>
      </c>
      <c r="AL10" s="57"/>
      <c r="AM10" s="85"/>
    </row>
    <row r="11" spans="1:44" ht="16" customHeight="1" x14ac:dyDescent="0.2">
      <c r="A11" s="19" t="s">
        <v>59</v>
      </c>
      <c r="B11" s="19">
        <v>2004</v>
      </c>
      <c r="C11" s="19">
        <v>1</v>
      </c>
      <c r="D11" s="19">
        <v>1</v>
      </c>
      <c r="E11" s="47" t="s">
        <v>60</v>
      </c>
      <c r="F11" s="47">
        <v>38172</v>
      </c>
      <c r="G11" s="19">
        <v>3</v>
      </c>
      <c r="H11" s="48">
        <v>50</v>
      </c>
      <c r="I11" s="48">
        <v>50</v>
      </c>
      <c r="J11" s="49" t="s">
        <v>60</v>
      </c>
      <c r="K11" s="48">
        <v>47</v>
      </c>
      <c r="L11" s="48">
        <v>52</v>
      </c>
      <c r="M11" s="47">
        <v>38172</v>
      </c>
      <c r="N11" s="50" t="s">
        <v>68</v>
      </c>
      <c r="O11" s="48">
        <f>VLOOKUP($B11,_data_elections!$A$2:$E$6,5,0)</f>
        <v>48.75601324183139</v>
      </c>
      <c r="P11" s="51">
        <f>IF(ISERROR(VLOOKUP(M11,_data_RCP!$B:$D,3,0)),"",VLOOKUP(M11,_data_RCP!$B:$D,3,0))</f>
        <v>49.943883277216614</v>
      </c>
      <c r="Q11" s="52">
        <f t="shared" si="0"/>
        <v>1.2439867581686102</v>
      </c>
      <c r="R11" s="53">
        <f t="shared" si="3"/>
        <v>1.1878700353852238</v>
      </c>
      <c r="S11" s="53">
        <f t="shared" si="4"/>
        <v>1.2439867581686102</v>
      </c>
      <c r="T11" s="53">
        <f t="shared" si="5"/>
        <v>1.1878700353852238</v>
      </c>
      <c r="U11" s="52">
        <f t="shared" si="6"/>
        <v>-5.6116722783386308E-2</v>
      </c>
      <c r="V11" s="52">
        <f t="shared" si="7"/>
        <v>-1</v>
      </c>
      <c r="W11" s="52">
        <f t="shared" si="8"/>
        <v>-1</v>
      </c>
      <c r="X11" s="52">
        <f t="shared" si="1"/>
        <v>5.6116722783386308E-2</v>
      </c>
      <c r="Y11" s="52">
        <f>VLOOKUP(M11,_data_models!$B:$D,3,0)</f>
        <v>44.586666666666666</v>
      </c>
      <c r="Z11" s="52">
        <f t="shared" si="2"/>
        <v>48.176849981294424</v>
      </c>
      <c r="AA11" s="53">
        <f t="shared" si="9"/>
        <v>-0.57916326053696565</v>
      </c>
      <c r="AB11" s="53">
        <f t="shared" si="10"/>
        <v>0.57916326053696565</v>
      </c>
      <c r="AC11" s="52">
        <f t="shared" si="11"/>
        <v>0.60870677484825819</v>
      </c>
      <c r="AD11" s="52">
        <f t="shared" si="12"/>
        <v>1</v>
      </c>
      <c r="AE11" s="52">
        <f t="shared" si="13"/>
        <v>1</v>
      </c>
      <c r="AF11" s="52">
        <f t="shared" si="14"/>
        <v>-4.1693465751647238</v>
      </c>
      <c r="AG11" s="76">
        <f t="shared" si="15"/>
        <v>4.1693465751647238</v>
      </c>
      <c r="AH11" s="52">
        <f t="shared" si="16"/>
        <v>1.215928396776917</v>
      </c>
      <c r="AI11" s="52">
        <f t="shared" si="17"/>
        <v>1.215928396776917</v>
      </c>
      <c r="AJ11" s="52">
        <f t="shared" si="18"/>
        <v>0.3043533874241291</v>
      </c>
      <c r="AK11" s="52">
        <f t="shared" si="19"/>
        <v>0.3043533874241291</v>
      </c>
      <c r="AL11" s="57"/>
      <c r="AM11" s="85"/>
    </row>
    <row r="12" spans="1:44" ht="16" customHeight="1" x14ac:dyDescent="0.2">
      <c r="A12" s="19" t="s">
        <v>59</v>
      </c>
      <c r="B12" s="19">
        <v>2004</v>
      </c>
      <c r="C12" s="19">
        <v>1</v>
      </c>
      <c r="D12" s="19">
        <v>1</v>
      </c>
      <c r="E12" s="47" t="s">
        <v>60</v>
      </c>
      <c r="F12" s="47">
        <v>38172</v>
      </c>
      <c r="G12" s="19">
        <v>26</v>
      </c>
      <c r="H12" s="48">
        <v>50</v>
      </c>
      <c r="I12" s="48">
        <v>50</v>
      </c>
      <c r="J12" s="49" t="s">
        <v>60</v>
      </c>
      <c r="K12" s="48">
        <v>49</v>
      </c>
      <c r="L12" s="48">
        <v>51</v>
      </c>
      <c r="M12" s="47">
        <v>38172</v>
      </c>
      <c r="N12" s="50" t="s">
        <v>69</v>
      </c>
      <c r="O12" s="48">
        <f>VLOOKUP($B12,_data_elections!$A$2:$E$6,5,0)</f>
        <v>48.75601324183139</v>
      </c>
      <c r="P12" s="51">
        <f>IF(ISERROR(VLOOKUP(M12,_data_RCP!$B:$D,3,0)),"",VLOOKUP(M12,_data_RCP!$B:$D,3,0))</f>
        <v>49.943883277216614</v>
      </c>
      <c r="Q12" s="52">
        <f t="shared" si="0"/>
        <v>1.2439867581686102</v>
      </c>
      <c r="R12" s="53">
        <f t="shared" si="3"/>
        <v>1.1878700353852238</v>
      </c>
      <c r="S12" s="53">
        <f t="shared" si="4"/>
        <v>1.2439867581686102</v>
      </c>
      <c r="T12" s="53">
        <f t="shared" si="5"/>
        <v>1.1878700353852238</v>
      </c>
      <c r="U12" s="52">
        <f t="shared" si="6"/>
        <v>-5.6116722783386308E-2</v>
      </c>
      <c r="V12" s="52">
        <f t="shared" si="7"/>
        <v>-1</v>
      </c>
      <c r="W12" s="52">
        <f t="shared" si="8"/>
        <v>-1</v>
      </c>
      <c r="X12" s="52">
        <f t="shared" si="1"/>
        <v>5.6116722783386308E-2</v>
      </c>
      <c r="Y12" s="52">
        <f>VLOOKUP(M12,_data_models!$B:$D,3,0)</f>
        <v>44.586666666666666</v>
      </c>
      <c r="Z12" s="52">
        <f t="shared" si="2"/>
        <v>48.176849981294424</v>
      </c>
      <c r="AA12" s="53">
        <f t="shared" si="9"/>
        <v>-0.57916326053696565</v>
      </c>
      <c r="AB12" s="53">
        <f t="shared" si="10"/>
        <v>0.57916326053696565</v>
      </c>
      <c r="AC12" s="52">
        <f t="shared" si="11"/>
        <v>0.60870677484825819</v>
      </c>
      <c r="AD12" s="52">
        <f t="shared" si="12"/>
        <v>1</v>
      </c>
      <c r="AE12" s="52">
        <f t="shared" si="13"/>
        <v>1</v>
      </c>
      <c r="AF12" s="52">
        <f t="shared" si="14"/>
        <v>-4.1693465751647238</v>
      </c>
      <c r="AG12" s="76">
        <f t="shared" si="15"/>
        <v>4.1693465751647238</v>
      </c>
      <c r="AH12" s="52">
        <f t="shared" si="16"/>
        <v>1.215928396776917</v>
      </c>
      <c r="AI12" s="52">
        <f t="shared" si="17"/>
        <v>1.215928396776917</v>
      </c>
      <c r="AJ12" s="52">
        <f t="shared" si="18"/>
        <v>0.3043533874241291</v>
      </c>
      <c r="AK12" s="52">
        <f t="shared" si="19"/>
        <v>0.3043533874241291</v>
      </c>
      <c r="AL12" s="57"/>
      <c r="AM12" s="85"/>
    </row>
    <row r="13" spans="1:44" ht="16" customHeight="1" x14ac:dyDescent="0.2">
      <c r="A13" s="19" t="s">
        <v>59</v>
      </c>
      <c r="B13" s="19">
        <v>2004</v>
      </c>
      <c r="C13" s="19">
        <v>1</v>
      </c>
      <c r="D13" s="19">
        <v>1</v>
      </c>
      <c r="E13" s="47" t="s">
        <v>60</v>
      </c>
      <c r="F13" s="47">
        <v>38172</v>
      </c>
      <c r="G13" s="19">
        <v>16</v>
      </c>
      <c r="H13" s="48">
        <v>50</v>
      </c>
      <c r="I13" s="48">
        <v>50</v>
      </c>
      <c r="J13" s="49" t="s">
        <v>60</v>
      </c>
      <c r="K13" s="48">
        <v>45</v>
      </c>
      <c r="L13" s="48">
        <v>55</v>
      </c>
      <c r="M13" s="47">
        <v>38172</v>
      </c>
      <c r="N13" s="50" t="s">
        <v>70</v>
      </c>
      <c r="O13" s="48">
        <f>VLOOKUP($B13,_data_elections!$A$2:$E$6,5,0)</f>
        <v>48.75601324183139</v>
      </c>
      <c r="P13" s="51">
        <f>IF(ISERROR(VLOOKUP(M13,_data_RCP!$B:$D,3,0)),"",VLOOKUP(M13,_data_RCP!$B:$D,3,0))</f>
        <v>49.943883277216614</v>
      </c>
      <c r="Q13" s="52">
        <f t="shared" si="0"/>
        <v>1.2439867581686102</v>
      </c>
      <c r="R13" s="53">
        <f t="shared" si="3"/>
        <v>1.1878700353852238</v>
      </c>
      <c r="S13" s="53">
        <f t="shared" si="4"/>
        <v>1.2439867581686102</v>
      </c>
      <c r="T13" s="53">
        <f t="shared" si="5"/>
        <v>1.1878700353852238</v>
      </c>
      <c r="U13" s="52">
        <f t="shared" si="6"/>
        <v>-5.6116722783386308E-2</v>
      </c>
      <c r="V13" s="52">
        <f t="shared" si="7"/>
        <v>-1</v>
      </c>
      <c r="W13" s="52">
        <f t="shared" si="8"/>
        <v>-1</v>
      </c>
      <c r="X13" s="52">
        <f t="shared" si="1"/>
        <v>5.6116722783386308E-2</v>
      </c>
      <c r="Y13" s="52">
        <f>VLOOKUP(M13,_data_models!$B:$D,3,0)</f>
        <v>44.586666666666666</v>
      </c>
      <c r="Z13" s="52">
        <f t="shared" si="2"/>
        <v>48.176849981294424</v>
      </c>
      <c r="AA13" s="53">
        <f t="shared" si="9"/>
        <v>-0.57916326053696565</v>
      </c>
      <c r="AB13" s="53">
        <f t="shared" si="10"/>
        <v>0.57916326053696565</v>
      </c>
      <c r="AC13" s="52">
        <f t="shared" si="11"/>
        <v>0.60870677484825819</v>
      </c>
      <c r="AD13" s="52">
        <f t="shared" si="12"/>
        <v>1</v>
      </c>
      <c r="AE13" s="52">
        <f t="shared" si="13"/>
        <v>1</v>
      </c>
      <c r="AF13" s="52">
        <f t="shared" si="14"/>
        <v>-4.1693465751647238</v>
      </c>
      <c r="AG13" s="76">
        <f t="shared" si="15"/>
        <v>4.1693465751647238</v>
      </c>
      <c r="AH13" s="52">
        <f t="shared" si="16"/>
        <v>1.215928396776917</v>
      </c>
      <c r="AI13" s="52">
        <f t="shared" si="17"/>
        <v>1.215928396776917</v>
      </c>
      <c r="AJ13" s="52">
        <f t="shared" si="18"/>
        <v>0.3043533874241291</v>
      </c>
      <c r="AK13" s="52">
        <f t="shared" si="19"/>
        <v>0.3043533874241291</v>
      </c>
      <c r="AL13" s="57"/>
      <c r="AM13" s="85"/>
    </row>
    <row r="14" spans="1:44" ht="16" customHeight="1" x14ac:dyDescent="0.2">
      <c r="A14" s="19" t="s">
        <v>59</v>
      </c>
      <c r="B14" s="19">
        <v>2004</v>
      </c>
      <c r="C14" s="19">
        <v>1</v>
      </c>
      <c r="D14" s="19">
        <v>1</v>
      </c>
      <c r="E14" s="47" t="s">
        <v>60</v>
      </c>
      <c r="F14" s="47">
        <v>38172</v>
      </c>
      <c r="G14" s="19">
        <v>27</v>
      </c>
      <c r="H14" s="48">
        <v>49.5</v>
      </c>
      <c r="I14" s="48">
        <v>50.5</v>
      </c>
      <c r="J14" s="49" t="s">
        <v>60</v>
      </c>
      <c r="K14" s="48">
        <v>48</v>
      </c>
      <c r="L14" s="48">
        <v>54</v>
      </c>
      <c r="M14" s="47">
        <v>38172</v>
      </c>
      <c r="N14" s="50" t="s">
        <v>71</v>
      </c>
      <c r="O14" s="48">
        <f>VLOOKUP($B14,_data_elections!$A$2:$E$6,5,0)</f>
        <v>48.75601324183139</v>
      </c>
      <c r="P14" s="51">
        <f>IF(ISERROR(VLOOKUP(M14,_data_RCP!$B:$D,3,0)),"",VLOOKUP(M14,_data_RCP!$B:$D,3,0))</f>
        <v>49.943883277216614</v>
      </c>
      <c r="Q14" s="52">
        <f t="shared" si="0"/>
        <v>0.74398675816861015</v>
      </c>
      <c r="R14" s="53">
        <f t="shared" si="3"/>
        <v>1.1878700353852238</v>
      </c>
      <c r="S14" s="53">
        <f t="shared" si="4"/>
        <v>0.74398675816861015</v>
      </c>
      <c r="T14" s="53">
        <f t="shared" si="5"/>
        <v>1.1878700353852238</v>
      </c>
      <c r="U14" s="52">
        <f t="shared" si="6"/>
        <v>0.44388327721661369</v>
      </c>
      <c r="V14" s="52">
        <f t="shared" si="7"/>
        <v>1</v>
      </c>
      <c r="W14" s="52">
        <f t="shared" si="8"/>
        <v>1</v>
      </c>
      <c r="X14" s="52">
        <f t="shared" si="1"/>
        <v>-0.44388327721661369</v>
      </c>
      <c r="Y14" s="52">
        <f>VLOOKUP(M14,_data_models!$B:$D,3,0)</f>
        <v>44.586666666666666</v>
      </c>
      <c r="Z14" s="52">
        <f t="shared" si="2"/>
        <v>48.01018331462776</v>
      </c>
      <c r="AA14" s="53">
        <f t="shared" si="9"/>
        <v>-0.74582992720362995</v>
      </c>
      <c r="AB14" s="53">
        <f t="shared" si="10"/>
        <v>0.74582992720362995</v>
      </c>
      <c r="AC14" s="52">
        <f t="shared" si="11"/>
        <v>0.44204010818159389</v>
      </c>
      <c r="AD14" s="52">
        <f t="shared" si="12"/>
        <v>1</v>
      </c>
      <c r="AE14" s="52">
        <f t="shared" si="13"/>
        <v>1</v>
      </c>
      <c r="AF14" s="52">
        <f t="shared" si="14"/>
        <v>-4.1693465751647238</v>
      </c>
      <c r="AG14" s="76">
        <f t="shared" si="15"/>
        <v>4.1693465751647238</v>
      </c>
      <c r="AH14" s="52">
        <f t="shared" si="16"/>
        <v>0.965928396776917</v>
      </c>
      <c r="AI14" s="52">
        <f t="shared" si="17"/>
        <v>0.965928396776917</v>
      </c>
      <c r="AJ14" s="52">
        <f t="shared" si="18"/>
        <v>0.22102005409079339</v>
      </c>
      <c r="AK14" s="52">
        <f t="shared" si="19"/>
        <v>0.22102005409079339</v>
      </c>
      <c r="AL14" s="57"/>
      <c r="AM14" s="85"/>
    </row>
    <row r="15" spans="1:44" ht="16" customHeight="1" x14ac:dyDescent="0.2">
      <c r="A15" s="19" t="s">
        <v>59</v>
      </c>
      <c r="B15" s="19">
        <v>2004</v>
      </c>
      <c r="C15" s="19">
        <v>1</v>
      </c>
      <c r="D15" s="19">
        <v>1</v>
      </c>
      <c r="E15" s="47" t="s">
        <v>60</v>
      </c>
      <c r="F15" s="47">
        <v>38172</v>
      </c>
      <c r="G15" s="19">
        <v>33</v>
      </c>
      <c r="H15" s="48">
        <v>47</v>
      </c>
      <c r="I15" s="48">
        <v>53</v>
      </c>
      <c r="J15" s="49" t="s">
        <v>60</v>
      </c>
      <c r="K15" s="48">
        <v>49</v>
      </c>
      <c r="L15" s="48">
        <v>57</v>
      </c>
      <c r="M15" s="47">
        <v>38172</v>
      </c>
      <c r="N15" s="50" t="s">
        <v>60</v>
      </c>
      <c r="O15" s="48">
        <f>VLOOKUP($B15,_data_elections!$A$2:$E$6,5,0)</f>
        <v>48.75601324183139</v>
      </c>
      <c r="P15" s="51">
        <f>IF(ISERROR(VLOOKUP(M15,_data_RCP!$B:$D,3,0)),"",VLOOKUP(M15,_data_RCP!$B:$D,3,0))</f>
        <v>49.943883277216614</v>
      </c>
      <c r="Q15" s="52">
        <f t="shared" si="0"/>
        <v>-1.7560132418313898</v>
      </c>
      <c r="R15" s="53">
        <f t="shared" si="3"/>
        <v>1.1878700353852238</v>
      </c>
      <c r="S15" s="53">
        <f t="shared" si="4"/>
        <v>1.7560132418313898</v>
      </c>
      <c r="T15" s="53">
        <f t="shared" si="5"/>
        <v>1.1878700353852238</v>
      </c>
      <c r="U15" s="52">
        <f t="shared" si="6"/>
        <v>-0.568143206446166</v>
      </c>
      <c r="V15" s="52">
        <f t="shared" si="7"/>
        <v>1</v>
      </c>
      <c r="W15" s="52">
        <f t="shared" si="8"/>
        <v>0</v>
      </c>
      <c r="X15" s="52">
        <f t="shared" si="1"/>
        <v>-2.9438832772166137</v>
      </c>
      <c r="Y15" s="52">
        <f>VLOOKUP(M15,_data_models!$B:$D,3,0)</f>
        <v>44.586666666666666</v>
      </c>
      <c r="Z15" s="52">
        <f t="shared" si="2"/>
        <v>47.176849981294424</v>
      </c>
      <c r="AA15" s="53">
        <f t="shared" si="9"/>
        <v>-1.5791632605369657</v>
      </c>
      <c r="AB15" s="53">
        <f t="shared" si="10"/>
        <v>1.5791632605369657</v>
      </c>
      <c r="AC15" s="52">
        <f t="shared" si="11"/>
        <v>-0.39129322515174181</v>
      </c>
      <c r="AD15" s="52">
        <f t="shared" si="12"/>
        <v>1</v>
      </c>
      <c r="AE15" s="52">
        <f t="shared" si="13"/>
        <v>0</v>
      </c>
      <c r="AF15" s="52">
        <f t="shared" si="14"/>
        <v>-4.1693465751647238</v>
      </c>
      <c r="AG15" s="76">
        <f t="shared" si="15"/>
        <v>4.1693465751647238</v>
      </c>
      <c r="AH15" s="52">
        <f t="shared" si="16"/>
        <v>-0.284071603223083</v>
      </c>
      <c r="AI15" s="52">
        <f t="shared" si="17"/>
        <v>0.284071603223083</v>
      </c>
      <c r="AJ15" s="52">
        <f t="shared" si="18"/>
        <v>-0.1956466125758709</v>
      </c>
      <c r="AK15" s="52">
        <f t="shared" si="19"/>
        <v>0.1956466125758709</v>
      </c>
      <c r="AL15" s="57"/>
      <c r="AM15" s="85"/>
    </row>
    <row r="16" spans="1:44" ht="16" customHeight="1" x14ac:dyDescent="0.2">
      <c r="A16" s="19" t="s">
        <v>59</v>
      </c>
      <c r="B16" s="19">
        <v>2004</v>
      </c>
      <c r="C16" s="19">
        <v>1</v>
      </c>
      <c r="D16" s="19">
        <v>1</v>
      </c>
      <c r="E16" s="47" t="s">
        <v>60</v>
      </c>
      <c r="F16" s="47">
        <v>38172</v>
      </c>
      <c r="G16" s="19">
        <v>5</v>
      </c>
      <c r="H16" s="48">
        <v>47</v>
      </c>
      <c r="I16" s="48">
        <v>53</v>
      </c>
      <c r="J16" s="49" t="s">
        <v>60</v>
      </c>
      <c r="K16" s="48">
        <v>50.25</v>
      </c>
      <c r="L16" s="48">
        <v>55.75</v>
      </c>
      <c r="M16" s="47">
        <v>38172</v>
      </c>
      <c r="N16" s="50" t="s">
        <v>72</v>
      </c>
      <c r="O16" s="48">
        <f>VLOOKUP($B16,_data_elections!$A$2:$E$6,5,0)</f>
        <v>48.75601324183139</v>
      </c>
      <c r="P16" s="51">
        <f>IF(ISERROR(VLOOKUP(M16,_data_RCP!$B:$D,3,0)),"",VLOOKUP(M16,_data_RCP!$B:$D,3,0))</f>
        <v>49.943883277216614</v>
      </c>
      <c r="Q16" s="52">
        <f t="shared" si="0"/>
        <v>-1.7560132418313898</v>
      </c>
      <c r="R16" s="53">
        <f t="shared" si="3"/>
        <v>1.1878700353852238</v>
      </c>
      <c r="S16" s="53">
        <f t="shared" si="4"/>
        <v>1.7560132418313898</v>
      </c>
      <c r="T16" s="53">
        <f t="shared" si="5"/>
        <v>1.1878700353852238</v>
      </c>
      <c r="U16" s="52">
        <f t="shared" si="6"/>
        <v>-0.568143206446166</v>
      </c>
      <c r="V16" s="52">
        <f t="shared" si="7"/>
        <v>1</v>
      </c>
      <c r="W16" s="52">
        <f t="shared" si="8"/>
        <v>0</v>
      </c>
      <c r="X16" s="52">
        <f t="shared" si="1"/>
        <v>-2.9438832772166137</v>
      </c>
      <c r="Y16" s="52">
        <f>VLOOKUP(M16,_data_models!$B:$D,3,0)</f>
        <v>44.586666666666666</v>
      </c>
      <c r="Z16" s="52">
        <f t="shared" si="2"/>
        <v>47.176849981294424</v>
      </c>
      <c r="AA16" s="53">
        <f t="shared" si="9"/>
        <v>-1.5791632605369657</v>
      </c>
      <c r="AB16" s="53">
        <f t="shared" si="10"/>
        <v>1.5791632605369657</v>
      </c>
      <c r="AC16" s="52">
        <f t="shared" si="11"/>
        <v>-0.39129322515174181</v>
      </c>
      <c r="AD16" s="52">
        <f t="shared" si="12"/>
        <v>1</v>
      </c>
      <c r="AE16" s="52">
        <f t="shared" si="13"/>
        <v>0</v>
      </c>
      <c r="AF16" s="52">
        <f t="shared" si="14"/>
        <v>-4.1693465751647238</v>
      </c>
      <c r="AG16" s="76">
        <f t="shared" si="15"/>
        <v>4.1693465751647238</v>
      </c>
      <c r="AH16" s="52">
        <f t="shared" si="16"/>
        <v>-0.284071603223083</v>
      </c>
      <c r="AI16" s="52">
        <f t="shared" si="17"/>
        <v>0.284071603223083</v>
      </c>
      <c r="AJ16" s="52">
        <f t="shared" si="18"/>
        <v>-0.1956466125758709</v>
      </c>
      <c r="AK16" s="52">
        <f t="shared" si="19"/>
        <v>0.1956466125758709</v>
      </c>
      <c r="AL16" s="57"/>
      <c r="AM16" s="85"/>
      <c r="AR16" s="56"/>
    </row>
    <row r="17" spans="1:44" ht="16" customHeight="1" x14ac:dyDescent="0.2">
      <c r="A17" s="19" t="s">
        <v>73</v>
      </c>
      <c r="B17" s="19">
        <v>2004</v>
      </c>
      <c r="C17" s="19">
        <v>1</v>
      </c>
      <c r="D17" s="19">
        <v>2</v>
      </c>
      <c r="E17" s="47" t="s">
        <v>60</v>
      </c>
      <c r="F17" s="47">
        <v>38197</v>
      </c>
      <c r="G17" s="19">
        <v>1</v>
      </c>
      <c r="H17" s="48">
        <v>52</v>
      </c>
      <c r="I17" s="48">
        <v>48</v>
      </c>
      <c r="J17" s="49" t="s">
        <v>60</v>
      </c>
      <c r="K17" s="48">
        <v>45</v>
      </c>
      <c r="L17" s="48">
        <v>52</v>
      </c>
      <c r="M17" s="47">
        <v>38197</v>
      </c>
      <c r="N17" s="50" t="s">
        <v>74</v>
      </c>
      <c r="O17" s="48">
        <f>VLOOKUP($B17,_data_elections!$A$2:$E$6,5,0)</f>
        <v>48.75601324183139</v>
      </c>
      <c r="P17" s="51">
        <f>IF(ISERROR(VLOOKUP(M17,_data_RCP!$B:$D,3,0)),"",VLOOKUP(M17,_data_RCP!$B:$D,3,0))</f>
        <v>50.445434298440986</v>
      </c>
      <c r="Q17" s="52">
        <f t="shared" si="0"/>
        <v>3.2439867581686102</v>
      </c>
      <c r="R17" s="53">
        <f t="shared" si="3"/>
        <v>1.6894210566095964</v>
      </c>
      <c r="S17" s="53">
        <f t="shared" si="4"/>
        <v>3.2439867581686102</v>
      </c>
      <c r="T17" s="53">
        <f t="shared" si="5"/>
        <v>1.6894210566095964</v>
      </c>
      <c r="U17" s="52">
        <f t="shared" si="6"/>
        <v>-1.5545657015590137</v>
      </c>
      <c r="V17" s="52">
        <f t="shared" si="7"/>
        <v>-1</v>
      </c>
      <c r="W17" s="52">
        <f t="shared" si="8"/>
        <v>-1</v>
      </c>
      <c r="X17" s="52">
        <f t="shared" si="1"/>
        <v>1.5545657015590137</v>
      </c>
      <c r="Y17" s="52">
        <f>VLOOKUP(M17,_data_models!$B:$D,3,0)</f>
        <v>45.152500000000003</v>
      </c>
      <c r="Z17" s="52">
        <f t="shared" si="2"/>
        <v>49.199311432813658</v>
      </c>
      <c r="AA17" s="53">
        <f t="shared" si="9"/>
        <v>0.44329819098226864</v>
      </c>
      <c r="AB17" s="53">
        <f t="shared" si="10"/>
        <v>0.44329819098226864</v>
      </c>
      <c r="AC17" s="52">
        <f t="shared" si="11"/>
        <v>1.2461228656273278</v>
      </c>
      <c r="AD17" s="52">
        <f t="shared" si="12"/>
        <v>1</v>
      </c>
      <c r="AE17" s="52">
        <f t="shared" si="13"/>
        <v>1</v>
      </c>
      <c r="AF17" s="52">
        <f t="shared" si="14"/>
        <v>-3.6035132418313864</v>
      </c>
      <c r="AG17" s="76">
        <f t="shared" si="15"/>
        <v>3.6035132418313864</v>
      </c>
      <c r="AH17" s="52">
        <f t="shared" si="16"/>
        <v>2.4667039073891033</v>
      </c>
      <c r="AI17" s="52">
        <f t="shared" si="17"/>
        <v>2.4667039073891033</v>
      </c>
      <c r="AJ17" s="52">
        <f t="shared" si="18"/>
        <v>1.0663596237959325</v>
      </c>
      <c r="AK17" s="52">
        <f t="shared" si="19"/>
        <v>1.0663596237959325</v>
      </c>
      <c r="AL17" s="57"/>
      <c r="AM17" s="85"/>
      <c r="AR17" s="57"/>
    </row>
    <row r="18" spans="1:44" ht="16" customHeight="1" x14ac:dyDescent="0.2">
      <c r="A18" s="19" t="s">
        <v>73</v>
      </c>
      <c r="B18" s="19">
        <v>2004</v>
      </c>
      <c r="C18" s="19">
        <v>1</v>
      </c>
      <c r="D18" s="19">
        <v>2</v>
      </c>
      <c r="E18" s="47" t="s">
        <v>60</v>
      </c>
      <c r="F18" s="47">
        <v>38197</v>
      </c>
      <c r="G18" s="19">
        <v>2</v>
      </c>
      <c r="H18" s="48">
        <v>52</v>
      </c>
      <c r="I18" s="48">
        <v>48</v>
      </c>
      <c r="J18" s="49" t="s">
        <v>60</v>
      </c>
      <c r="K18" s="48">
        <v>45</v>
      </c>
      <c r="L18" s="48">
        <v>53</v>
      </c>
      <c r="M18" s="47">
        <v>38197</v>
      </c>
      <c r="N18" s="50" t="s">
        <v>75</v>
      </c>
      <c r="O18" s="48">
        <f>VLOOKUP($B18,_data_elections!$A$2:$E$6,5,0)</f>
        <v>48.75601324183139</v>
      </c>
      <c r="P18" s="51">
        <f>IF(ISERROR(VLOOKUP(M18,_data_RCP!$B:$D,3,0)),"",VLOOKUP(M18,_data_RCP!$B:$D,3,0))</f>
        <v>50.445434298440986</v>
      </c>
      <c r="Q18" s="52">
        <f t="shared" si="0"/>
        <v>3.2439867581686102</v>
      </c>
      <c r="R18" s="53">
        <f t="shared" si="3"/>
        <v>1.6894210566095964</v>
      </c>
      <c r="S18" s="53">
        <f t="shared" si="4"/>
        <v>3.2439867581686102</v>
      </c>
      <c r="T18" s="53">
        <f t="shared" si="5"/>
        <v>1.6894210566095964</v>
      </c>
      <c r="U18" s="52">
        <f t="shared" si="6"/>
        <v>-1.5545657015590137</v>
      </c>
      <c r="V18" s="52">
        <f t="shared" si="7"/>
        <v>-1</v>
      </c>
      <c r="W18" s="52">
        <f t="shared" si="8"/>
        <v>-1</v>
      </c>
      <c r="X18" s="52">
        <f t="shared" si="1"/>
        <v>1.5545657015590137</v>
      </c>
      <c r="Y18" s="52">
        <f>VLOOKUP(M18,_data_models!$B:$D,3,0)</f>
        <v>45.152500000000003</v>
      </c>
      <c r="Z18" s="52">
        <f t="shared" si="2"/>
        <v>49.199311432813658</v>
      </c>
      <c r="AA18" s="53">
        <f t="shared" si="9"/>
        <v>0.44329819098226864</v>
      </c>
      <c r="AB18" s="53">
        <f t="shared" si="10"/>
        <v>0.44329819098226864</v>
      </c>
      <c r="AC18" s="52">
        <f t="shared" si="11"/>
        <v>1.2461228656273278</v>
      </c>
      <c r="AD18" s="52">
        <f t="shared" si="12"/>
        <v>1</v>
      </c>
      <c r="AE18" s="52">
        <f t="shared" si="13"/>
        <v>1</v>
      </c>
      <c r="AF18" s="52">
        <f t="shared" si="14"/>
        <v>-3.6035132418313864</v>
      </c>
      <c r="AG18" s="76">
        <f t="shared" si="15"/>
        <v>3.6035132418313864</v>
      </c>
      <c r="AH18" s="52">
        <f t="shared" si="16"/>
        <v>2.4667039073891033</v>
      </c>
      <c r="AI18" s="52">
        <f t="shared" si="17"/>
        <v>2.4667039073891033</v>
      </c>
      <c r="AJ18" s="52">
        <f t="shared" si="18"/>
        <v>1.0663596237959325</v>
      </c>
      <c r="AK18" s="52">
        <f t="shared" si="19"/>
        <v>1.0663596237959325</v>
      </c>
      <c r="AL18" s="57"/>
      <c r="AM18" s="85"/>
      <c r="AR18" s="57"/>
    </row>
    <row r="19" spans="1:44" ht="16" customHeight="1" x14ac:dyDescent="0.2">
      <c r="A19" s="19" t="s">
        <v>73</v>
      </c>
      <c r="B19" s="19">
        <v>2004</v>
      </c>
      <c r="C19" s="19">
        <v>1</v>
      </c>
      <c r="D19" s="19">
        <v>2</v>
      </c>
      <c r="E19" s="47" t="s">
        <v>60</v>
      </c>
      <c r="F19" s="47">
        <v>38197</v>
      </c>
      <c r="G19" s="19">
        <v>23</v>
      </c>
      <c r="H19" s="48">
        <v>52</v>
      </c>
      <c r="I19" s="48">
        <v>48</v>
      </c>
      <c r="J19" s="49" t="s">
        <v>60</v>
      </c>
      <c r="K19" s="48">
        <v>46</v>
      </c>
      <c r="L19" s="48">
        <v>50</v>
      </c>
      <c r="M19" s="47">
        <v>38197</v>
      </c>
      <c r="N19" s="50" t="s">
        <v>76</v>
      </c>
      <c r="O19" s="48">
        <f>VLOOKUP($B19,_data_elections!$A$2:$E$6,5,0)</f>
        <v>48.75601324183139</v>
      </c>
      <c r="P19" s="51">
        <f>IF(ISERROR(VLOOKUP(M19,_data_RCP!$B:$D,3,0)),"",VLOOKUP(M19,_data_RCP!$B:$D,3,0))</f>
        <v>50.445434298440986</v>
      </c>
      <c r="Q19" s="52">
        <f t="shared" si="0"/>
        <v>3.2439867581686102</v>
      </c>
      <c r="R19" s="53">
        <f t="shared" si="3"/>
        <v>1.6894210566095964</v>
      </c>
      <c r="S19" s="53">
        <f t="shared" si="4"/>
        <v>3.2439867581686102</v>
      </c>
      <c r="T19" s="53">
        <f t="shared" si="5"/>
        <v>1.6894210566095964</v>
      </c>
      <c r="U19" s="52">
        <f t="shared" si="6"/>
        <v>-1.5545657015590137</v>
      </c>
      <c r="V19" s="52">
        <f t="shared" si="7"/>
        <v>-1</v>
      </c>
      <c r="W19" s="52">
        <f t="shared" si="8"/>
        <v>-1</v>
      </c>
      <c r="X19" s="52">
        <f t="shared" si="1"/>
        <v>1.5545657015590137</v>
      </c>
      <c r="Y19" s="52">
        <f>VLOOKUP(M19,_data_models!$B:$D,3,0)</f>
        <v>45.152500000000003</v>
      </c>
      <c r="Z19" s="52">
        <f t="shared" si="2"/>
        <v>49.199311432813658</v>
      </c>
      <c r="AA19" s="53">
        <f t="shared" si="9"/>
        <v>0.44329819098226864</v>
      </c>
      <c r="AB19" s="53">
        <f t="shared" si="10"/>
        <v>0.44329819098226864</v>
      </c>
      <c r="AC19" s="52">
        <f t="shared" si="11"/>
        <v>1.2461228656273278</v>
      </c>
      <c r="AD19" s="52">
        <f t="shared" si="12"/>
        <v>1</v>
      </c>
      <c r="AE19" s="52">
        <f t="shared" si="13"/>
        <v>1</v>
      </c>
      <c r="AF19" s="52">
        <f t="shared" si="14"/>
        <v>-3.6035132418313864</v>
      </c>
      <c r="AG19" s="76">
        <f t="shared" si="15"/>
        <v>3.6035132418313864</v>
      </c>
      <c r="AH19" s="52">
        <f t="shared" si="16"/>
        <v>2.4667039073891033</v>
      </c>
      <c r="AI19" s="52">
        <f t="shared" si="17"/>
        <v>2.4667039073891033</v>
      </c>
      <c r="AJ19" s="52">
        <f t="shared" si="18"/>
        <v>1.0663596237959325</v>
      </c>
      <c r="AK19" s="52">
        <f t="shared" si="19"/>
        <v>1.0663596237959325</v>
      </c>
      <c r="AL19" s="57"/>
      <c r="AM19" s="85"/>
      <c r="AP19" s="57"/>
      <c r="AQ19" s="57"/>
      <c r="AR19" s="57"/>
    </row>
    <row r="20" spans="1:44" ht="16" customHeight="1" x14ac:dyDescent="0.2">
      <c r="A20" s="19" t="s">
        <v>73</v>
      </c>
      <c r="B20" s="19">
        <v>2004</v>
      </c>
      <c r="C20" s="19">
        <v>1</v>
      </c>
      <c r="D20" s="19">
        <v>2</v>
      </c>
      <c r="E20" s="47" t="s">
        <v>60</v>
      </c>
      <c r="F20" s="47">
        <v>38197</v>
      </c>
      <c r="G20" s="19">
        <v>29</v>
      </c>
      <c r="H20" s="48">
        <v>51</v>
      </c>
      <c r="I20" s="48">
        <v>49</v>
      </c>
      <c r="J20" s="49" t="s">
        <v>60</v>
      </c>
      <c r="K20" s="48">
        <v>45</v>
      </c>
      <c r="L20" s="48">
        <v>51</v>
      </c>
      <c r="M20" s="47">
        <v>38197</v>
      </c>
      <c r="N20" s="50" t="s">
        <v>77</v>
      </c>
      <c r="O20" s="48">
        <f>VLOOKUP($B20,_data_elections!$A$2:$E$6,5,0)</f>
        <v>48.75601324183139</v>
      </c>
      <c r="P20" s="51">
        <f>IF(ISERROR(VLOOKUP(M20,_data_RCP!$B:$D,3,0)),"",VLOOKUP(M20,_data_RCP!$B:$D,3,0))</f>
        <v>50.445434298440986</v>
      </c>
      <c r="Q20" s="52">
        <f t="shared" si="0"/>
        <v>2.2439867581686102</v>
      </c>
      <c r="R20" s="53">
        <f t="shared" si="3"/>
        <v>1.6894210566095964</v>
      </c>
      <c r="S20" s="53">
        <f t="shared" si="4"/>
        <v>2.2439867581686102</v>
      </c>
      <c r="T20" s="53">
        <f t="shared" si="5"/>
        <v>1.6894210566095964</v>
      </c>
      <c r="U20" s="52">
        <f t="shared" si="6"/>
        <v>-0.55456570155901375</v>
      </c>
      <c r="V20" s="52">
        <f t="shared" si="7"/>
        <v>-1</v>
      </c>
      <c r="W20" s="52">
        <f t="shared" si="8"/>
        <v>-1</v>
      </c>
      <c r="X20" s="52">
        <f t="shared" si="1"/>
        <v>0.55456570155901375</v>
      </c>
      <c r="Y20" s="52">
        <f>VLOOKUP(M20,_data_models!$B:$D,3,0)</f>
        <v>45.152500000000003</v>
      </c>
      <c r="Z20" s="52">
        <f t="shared" si="2"/>
        <v>48.865978099480323</v>
      </c>
      <c r="AA20" s="53">
        <f t="shared" si="9"/>
        <v>0.10996485764893293</v>
      </c>
      <c r="AB20" s="53">
        <f t="shared" si="10"/>
        <v>0.10996485764893293</v>
      </c>
      <c r="AC20" s="52">
        <f t="shared" si="11"/>
        <v>1.5794561989606635</v>
      </c>
      <c r="AD20" s="52">
        <f t="shared" si="12"/>
        <v>1</v>
      </c>
      <c r="AE20" s="52">
        <f t="shared" si="13"/>
        <v>1</v>
      </c>
      <c r="AF20" s="52">
        <f t="shared" si="14"/>
        <v>-3.6035132418313864</v>
      </c>
      <c r="AG20" s="76">
        <f t="shared" si="15"/>
        <v>3.6035132418313864</v>
      </c>
      <c r="AH20" s="52">
        <f t="shared" si="16"/>
        <v>1.9667039073891033</v>
      </c>
      <c r="AI20" s="52">
        <f t="shared" si="17"/>
        <v>1.9667039073891033</v>
      </c>
      <c r="AJ20" s="52">
        <f t="shared" si="18"/>
        <v>0.89969295712926822</v>
      </c>
      <c r="AK20" s="52">
        <f t="shared" si="19"/>
        <v>0.89969295712926822</v>
      </c>
      <c r="AL20" s="57"/>
      <c r="AM20" s="85"/>
      <c r="AP20" s="57"/>
      <c r="AQ20" s="57"/>
      <c r="AR20" s="57"/>
    </row>
    <row r="21" spans="1:44" ht="16" customHeight="1" x14ac:dyDescent="0.2">
      <c r="A21" s="19" t="s">
        <v>73</v>
      </c>
      <c r="B21" s="19">
        <v>2004</v>
      </c>
      <c r="C21" s="19">
        <v>1</v>
      </c>
      <c r="D21" s="19">
        <v>2</v>
      </c>
      <c r="E21" s="47" t="s">
        <v>60</v>
      </c>
      <c r="F21" s="47">
        <v>38197</v>
      </c>
      <c r="G21" s="19">
        <v>28</v>
      </c>
      <c r="H21" s="48">
        <v>51</v>
      </c>
      <c r="I21" s="48">
        <v>49</v>
      </c>
      <c r="J21" s="49" t="s">
        <v>60</v>
      </c>
      <c r="K21" s="48">
        <v>46</v>
      </c>
      <c r="L21" s="48">
        <v>52</v>
      </c>
      <c r="M21" s="47">
        <v>38197</v>
      </c>
      <c r="N21" s="50" t="s">
        <v>60</v>
      </c>
      <c r="O21" s="48">
        <f>VLOOKUP($B21,_data_elections!$A$2:$E$6,5,0)</f>
        <v>48.75601324183139</v>
      </c>
      <c r="P21" s="51">
        <f>IF(ISERROR(VLOOKUP(M21,_data_RCP!$B:$D,3,0)),"",VLOOKUP(M21,_data_RCP!$B:$D,3,0))</f>
        <v>50.445434298440986</v>
      </c>
      <c r="Q21" s="52">
        <f t="shared" si="0"/>
        <v>2.2439867581686102</v>
      </c>
      <c r="R21" s="53">
        <f t="shared" si="3"/>
        <v>1.6894210566095964</v>
      </c>
      <c r="S21" s="53">
        <f t="shared" si="4"/>
        <v>2.2439867581686102</v>
      </c>
      <c r="T21" s="53">
        <f t="shared" si="5"/>
        <v>1.6894210566095964</v>
      </c>
      <c r="U21" s="52">
        <f t="shared" si="6"/>
        <v>-0.55456570155901375</v>
      </c>
      <c r="V21" s="52">
        <f t="shared" si="7"/>
        <v>-1</v>
      </c>
      <c r="W21" s="52">
        <f t="shared" si="8"/>
        <v>-1</v>
      </c>
      <c r="X21" s="52">
        <f t="shared" si="1"/>
        <v>0.55456570155901375</v>
      </c>
      <c r="Y21" s="52">
        <f>VLOOKUP(M21,_data_models!$B:$D,3,0)</f>
        <v>45.152500000000003</v>
      </c>
      <c r="Z21" s="52">
        <f t="shared" si="2"/>
        <v>48.865978099480323</v>
      </c>
      <c r="AA21" s="53">
        <f t="shared" si="9"/>
        <v>0.10996485764893293</v>
      </c>
      <c r="AB21" s="53">
        <f t="shared" si="10"/>
        <v>0.10996485764893293</v>
      </c>
      <c r="AC21" s="52">
        <f t="shared" si="11"/>
        <v>1.5794561989606635</v>
      </c>
      <c r="AD21" s="52">
        <f t="shared" si="12"/>
        <v>1</v>
      </c>
      <c r="AE21" s="52">
        <f t="shared" si="13"/>
        <v>1</v>
      </c>
      <c r="AF21" s="52">
        <f t="shared" si="14"/>
        <v>-3.6035132418313864</v>
      </c>
      <c r="AG21" s="76">
        <f t="shared" si="15"/>
        <v>3.6035132418313864</v>
      </c>
      <c r="AH21" s="52">
        <f t="shared" si="16"/>
        <v>1.9667039073891033</v>
      </c>
      <c r="AI21" s="52">
        <f t="shared" si="17"/>
        <v>1.9667039073891033</v>
      </c>
      <c r="AJ21" s="52">
        <f t="shared" si="18"/>
        <v>0.89969295712926822</v>
      </c>
      <c r="AK21" s="52">
        <f t="shared" si="19"/>
        <v>0.89969295712926822</v>
      </c>
      <c r="AL21" s="57"/>
      <c r="AM21" s="85"/>
      <c r="AP21" s="57"/>
      <c r="AQ21" s="57"/>
      <c r="AR21" s="57"/>
    </row>
    <row r="22" spans="1:44" ht="16" customHeight="1" x14ac:dyDescent="0.2">
      <c r="A22" s="19" t="s">
        <v>73</v>
      </c>
      <c r="B22" s="19">
        <v>2004</v>
      </c>
      <c r="C22" s="19">
        <v>1</v>
      </c>
      <c r="D22" s="19">
        <v>2</v>
      </c>
      <c r="E22" s="47" t="s">
        <v>60</v>
      </c>
      <c r="F22" s="47">
        <v>38197</v>
      </c>
      <c r="G22" s="19">
        <v>27</v>
      </c>
      <c r="H22" s="48">
        <v>50.5</v>
      </c>
      <c r="I22" s="48">
        <v>49.5</v>
      </c>
      <c r="J22" s="49" t="s">
        <v>60</v>
      </c>
      <c r="K22" s="48">
        <v>48</v>
      </c>
      <c r="L22" s="48">
        <v>54</v>
      </c>
      <c r="M22" s="47">
        <v>38197</v>
      </c>
      <c r="N22" s="50" t="s">
        <v>78</v>
      </c>
      <c r="O22" s="48">
        <f>VLOOKUP($B22,_data_elections!$A$2:$E$6,5,0)</f>
        <v>48.75601324183139</v>
      </c>
      <c r="P22" s="51">
        <f>IF(ISERROR(VLOOKUP(M22,_data_RCP!$B:$D,3,0)),"",VLOOKUP(M22,_data_RCP!$B:$D,3,0))</f>
        <v>50.445434298440986</v>
      </c>
      <c r="Q22" s="52">
        <f t="shared" si="0"/>
        <v>1.7439867581686102</v>
      </c>
      <c r="R22" s="53">
        <f t="shared" si="3"/>
        <v>1.6894210566095964</v>
      </c>
      <c r="S22" s="53">
        <f t="shared" si="4"/>
        <v>1.7439867581686102</v>
      </c>
      <c r="T22" s="53">
        <f t="shared" si="5"/>
        <v>1.6894210566095964</v>
      </c>
      <c r="U22" s="52">
        <f t="shared" si="6"/>
        <v>-5.4565701559013746E-2</v>
      </c>
      <c r="V22" s="52">
        <f t="shared" si="7"/>
        <v>-1</v>
      </c>
      <c r="W22" s="52">
        <f t="shared" si="8"/>
        <v>-1</v>
      </c>
      <c r="X22" s="52">
        <f t="shared" si="1"/>
        <v>5.4565701559013746E-2</v>
      </c>
      <c r="Y22" s="52">
        <f>VLOOKUP(M22,_data_models!$B:$D,3,0)</f>
        <v>45.152500000000003</v>
      </c>
      <c r="Z22" s="52">
        <f t="shared" si="2"/>
        <v>48.699311432813658</v>
      </c>
      <c r="AA22" s="53">
        <f t="shared" si="9"/>
        <v>-5.6701809017731364E-2</v>
      </c>
      <c r="AB22" s="53">
        <f t="shared" si="10"/>
        <v>5.6701809017731364E-2</v>
      </c>
      <c r="AC22" s="52">
        <f t="shared" si="11"/>
        <v>1.632719247591865</v>
      </c>
      <c r="AD22" s="52">
        <f t="shared" si="12"/>
        <v>1</v>
      </c>
      <c r="AE22" s="52">
        <f t="shared" si="13"/>
        <v>1</v>
      </c>
      <c r="AF22" s="52">
        <f t="shared" si="14"/>
        <v>-3.6035132418313864</v>
      </c>
      <c r="AG22" s="76">
        <f t="shared" si="15"/>
        <v>3.6035132418313864</v>
      </c>
      <c r="AH22" s="52">
        <f t="shared" si="16"/>
        <v>1.7167039073891033</v>
      </c>
      <c r="AI22" s="52">
        <f t="shared" si="17"/>
        <v>1.7167039073891033</v>
      </c>
      <c r="AJ22" s="52">
        <f t="shared" si="18"/>
        <v>0.81635962379593252</v>
      </c>
      <c r="AK22" s="52">
        <f t="shared" si="19"/>
        <v>0.81635962379593252</v>
      </c>
      <c r="AL22" s="57"/>
      <c r="AM22" s="85"/>
      <c r="AP22" s="57"/>
      <c r="AQ22" s="57"/>
      <c r="AR22" s="57"/>
    </row>
    <row r="23" spans="1:44" ht="16" customHeight="1" x14ac:dyDescent="0.2">
      <c r="A23" s="19" t="s">
        <v>73</v>
      </c>
      <c r="B23" s="19">
        <v>2004</v>
      </c>
      <c r="C23" s="19">
        <v>1</v>
      </c>
      <c r="D23" s="19">
        <v>2</v>
      </c>
      <c r="E23" s="47" t="s">
        <v>60</v>
      </c>
      <c r="F23" s="47">
        <v>38197</v>
      </c>
      <c r="G23" s="19">
        <v>18</v>
      </c>
      <c r="H23" s="48">
        <v>50.5</v>
      </c>
      <c r="I23" s="48">
        <v>49.5</v>
      </c>
      <c r="J23" s="49" t="s">
        <v>60</v>
      </c>
      <c r="K23" s="48">
        <v>48</v>
      </c>
      <c r="L23" s="48">
        <v>50.5</v>
      </c>
      <c r="M23" s="47">
        <v>38197</v>
      </c>
      <c r="N23" s="50" t="s">
        <v>79</v>
      </c>
      <c r="O23" s="48">
        <f>VLOOKUP($B23,_data_elections!$A$2:$E$6,5,0)</f>
        <v>48.75601324183139</v>
      </c>
      <c r="P23" s="51">
        <f>IF(ISERROR(VLOOKUP(M23,_data_RCP!$B:$D,3,0)),"",VLOOKUP(M23,_data_RCP!$B:$D,3,0))</f>
        <v>50.445434298440986</v>
      </c>
      <c r="Q23" s="52">
        <f t="shared" si="0"/>
        <v>1.7439867581686102</v>
      </c>
      <c r="R23" s="53">
        <f t="shared" si="3"/>
        <v>1.6894210566095964</v>
      </c>
      <c r="S23" s="53">
        <f t="shared" si="4"/>
        <v>1.7439867581686102</v>
      </c>
      <c r="T23" s="53">
        <f t="shared" si="5"/>
        <v>1.6894210566095964</v>
      </c>
      <c r="U23" s="52">
        <f t="shared" si="6"/>
        <v>-5.4565701559013746E-2</v>
      </c>
      <c r="V23" s="52">
        <f t="shared" si="7"/>
        <v>-1</v>
      </c>
      <c r="W23" s="52">
        <f t="shared" si="8"/>
        <v>-1</v>
      </c>
      <c r="X23" s="52">
        <f t="shared" si="1"/>
        <v>5.4565701559013746E-2</v>
      </c>
      <c r="Y23" s="52">
        <f>VLOOKUP(M23,_data_models!$B:$D,3,0)</f>
        <v>45.152500000000003</v>
      </c>
      <c r="Z23" s="52">
        <f t="shared" si="2"/>
        <v>48.699311432813658</v>
      </c>
      <c r="AA23" s="53">
        <f t="shared" si="9"/>
        <v>-5.6701809017731364E-2</v>
      </c>
      <c r="AB23" s="53">
        <f t="shared" si="10"/>
        <v>5.6701809017731364E-2</v>
      </c>
      <c r="AC23" s="52">
        <f t="shared" si="11"/>
        <v>1.632719247591865</v>
      </c>
      <c r="AD23" s="52">
        <f t="shared" si="12"/>
        <v>1</v>
      </c>
      <c r="AE23" s="52">
        <f t="shared" si="13"/>
        <v>1</v>
      </c>
      <c r="AF23" s="52">
        <f t="shared" si="14"/>
        <v>-3.6035132418313864</v>
      </c>
      <c r="AG23" s="76">
        <f t="shared" si="15"/>
        <v>3.6035132418313864</v>
      </c>
      <c r="AH23" s="52">
        <f t="shared" si="16"/>
        <v>1.7167039073891033</v>
      </c>
      <c r="AI23" s="52">
        <f t="shared" si="17"/>
        <v>1.7167039073891033</v>
      </c>
      <c r="AJ23" s="52">
        <f t="shared" si="18"/>
        <v>0.81635962379593252</v>
      </c>
      <c r="AK23" s="52">
        <f t="shared" si="19"/>
        <v>0.81635962379593252</v>
      </c>
      <c r="AL23" s="57"/>
      <c r="AM23" s="85"/>
      <c r="AP23" s="57"/>
      <c r="AQ23" s="54"/>
      <c r="AR23" s="54"/>
    </row>
    <row r="24" spans="1:44" ht="16" customHeight="1" x14ac:dyDescent="0.2">
      <c r="A24" s="19" t="s">
        <v>73</v>
      </c>
      <c r="B24" s="19">
        <v>2004</v>
      </c>
      <c r="C24" s="19">
        <v>1</v>
      </c>
      <c r="D24" s="19">
        <v>2</v>
      </c>
      <c r="E24" s="47" t="s">
        <v>60</v>
      </c>
      <c r="F24" s="47">
        <v>38197</v>
      </c>
      <c r="G24" s="19">
        <v>4</v>
      </c>
      <c r="H24" s="48">
        <v>50</v>
      </c>
      <c r="I24" s="48">
        <v>50</v>
      </c>
      <c r="J24" s="49" t="s">
        <v>60</v>
      </c>
      <c r="K24" s="48">
        <v>46</v>
      </c>
      <c r="L24" s="48">
        <v>54</v>
      </c>
      <c r="M24" s="47">
        <v>38197</v>
      </c>
      <c r="N24" s="50" t="s">
        <v>80</v>
      </c>
      <c r="O24" s="48">
        <f>VLOOKUP($B24,_data_elections!$A$2:$E$6,5,0)</f>
        <v>48.75601324183139</v>
      </c>
      <c r="P24" s="51">
        <f>IF(ISERROR(VLOOKUP(M24,_data_RCP!$B:$D,3,0)),"",VLOOKUP(M24,_data_RCP!$B:$D,3,0))</f>
        <v>50.445434298440986</v>
      </c>
      <c r="Q24" s="52">
        <f t="shared" si="0"/>
        <v>1.2439867581686102</v>
      </c>
      <c r="R24" s="53">
        <f t="shared" si="3"/>
        <v>1.6894210566095964</v>
      </c>
      <c r="S24" s="53">
        <f t="shared" si="4"/>
        <v>1.2439867581686102</v>
      </c>
      <c r="T24" s="53">
        <f t="shared" si="5"/>
        <v>1.6894210566095964</v>
      </c>
      <c r="U24" s="52">
        <f t="shared" si="6"/>
        <v>0.44543429844098625</v>
      </c>
      <c r="V24" s="52">
        <f t="shared" si="7"/>
        <v>1</v>
      </c>
      <c r="W24" s="52">
        <f t="shared" si="8"/>
        <v>1</v>
      </c>
      <c r="X24" s="52">
        <f t="shared" si="1"/>
        <v>-0.44543429844098625</v>
      </c>
      <c r="Y24" s="52">
        <f>VLOOKUP(M24,_data_models!$B:$D,3,0)</f>
        <v>45.152500000000003</v>
      </c>
      <c r="Z24" s="52">
        <f t="shared" si="2"/>
        <v>48.532644766146994</v>
      </c>
      <c r="AA24" s="53">
        <f t="shared" si="9"/>
        <v>-0.22336847568439566</v>
      </c>
      <c r="AB24" s="53">
        <f t="shared" si="10"/>
        <v>0.22336847568439566</v>
      </c>
      <c r="AC24" s="52">
        <f t="shared" si="11"/>
        <v>1.4660525809252007</v>
      </c>
      <c r="AD24" s="52">
        <f t="shared" si="12"/>
        <v>1</v>
      </c>
      <c r="AE24" s="52">
        <f t="shared" si="13"/>
        <v>1</v>
      </c>
      <c r="AF24" s="52">
        <f t="shared" si="14"/>
        <v>-3.6035132418313864</v>
      </c>
      <c r="AG24" s="76">
        <f t="shared" si="15"/>
        <v>3.6035132418313864</v>
      </c>
      <c r="AH24" s="52">
        <f t="shared" si="16"/>
        <v>1.4667039073891033</v>
      </c>
      <c r="AI24" s="52">
        <f t="shared" si="17"/>
        <v>1.4667039073891033</v>
      </c>
      <c r="AJ24" s="52">
        <f t="shared" si="18"/>
        <v>0.73302629046259682</v>
      </c>
      <c r="AK24" s="52">
        <f t="shared" si="19"/>
        <v>0.73302629046259682</v>
      </c>
      <c r="AL24" s="57"/>
      <c r="AM24" s="85"/>
    </row>
    <row r="25" spans="1:44" ht="16" customHeight="1" x14ac:dyDescent="0.2">
      <c r="A25" s="19" t="s">
        <v>73</v>
      </c>
      <c r="B25" s="19">
        <v>2004</v>
      </c>
      <c r="C25" s="19">
        <v>1</v>
      </c>
      <c r="D25" s="19">
        <v>2</v>
      </c>
      <c r="E25" s="47" t="s">
        <v>60</v>
      </c>
      <c r="F25" s="47">
        <v>38197</v>
      </c>
      <c r="G25" s="19">
        <v>3</v>
      </c>
      <c r="H25" s="48">
        <v>50</v>
      </c>
      <c r="I25" s="48">
        <v>50</v>
      </c>
      <c r="J25" s="49" t="s">
        <v>60</v>
      </c>
      <c r="K25" s="48">
        <v>48</v>
      </c>
      <c r="L25" s="48">
        <v>52</v>
      </c>
      <c r="M25" s="47">
        <v>38197</v>
      </c>
      <c r="N25" s="50" t="s">
        <v>81</v>
      </c>
      <c r="O25" s="48">
        <f>VLOOKUP($B25,_data_elections!$A$2:$E$6,5,0)</f>
        <v>48.75601324183139</v>
      </c>
      <c r="P25" s="51">
        <f>IF(ISERROR(VLOOKUP(M25,_data_RCP!$B:$D,3,0)),"",VLOOKUP(M25,_data_RCP!$B:$D,3,0))</f>
        <v>50.445434298440986</v>
      </c>
      <c r="Q25" s="52">
        <f t="shared" si="0"/>
        <v>1.2439867581686102</v>
      </c>
      <c r="R25" s="53">
        <f t="shared" si="3"/>
        <v>1.6894210566095964</v>
      </c>
      <c r="S25" s="53">
        <f t="shared" si="4"/>
        <v>1.2439867581686102</v>
      </c>
      <c r="T25" s="53">
        <f t="shared" si="5"/>
        <v>1.6894210566095964</v>
      </c>
      <c r="U25" s="52">
        <f t="shared" si="6"/>
        <v>0.44543429844098625</v>
      </c>
      <c r="V25" s="52">
        <f t="shared" si="7"/>
        <v>1</v>
      </c>
      <c r="W25" s="52">
        <f t="shared" si="8"/>
        <v>1</v>
      </c>
      <c r="X25" s="52">
        <f t="shared" si="1"/>
        <v>-0.44543429844098625</v>
      </c>
      <c r="Y25" s="52">
        <f>VLOOKUP(M25,_data_models!$B:$D,3,0)</f>
        <v>45.152500000000003</v>
      </c>
      <c r="Z25" s="52">
        <f t="shared" si="2"/>
        <v>48.532644766146994</v>
      </c>
      <c r="AA25" s="53">
        <f t="shared" si="9"/>
        <v>-0.22336847568439566</v>
      </c>
      <c r="AB25" s="53">
        <f t="shared" si="10"/>
        <v>0.22336847568439566</v>
      </c>
      <c r="AC25" s="52">
        <f t="shared" si="11"/>
        <v>1.4660525809252007</v>
      </c>
      <c r="AD25" s="52">
        <f t="shared" si="12"/>
        <v>1</v>
      </c>
      <c r="AE25" s="52">
        <f t="shared" si="13"/>
        <v>1</v>
      </c>
      <c r="AF25" s="52">
        <f t="shared" si="14"/>
        <v>-3.6035132418313864</v>
      </c>
      <c r="AG25" s="76">
        <f t="shared" si="15"/>
        <v>3.6035132418313864</v>
      </c>
      <c r="AH25" s="52">
        <f t="shared" si="16"/>
        <v>1.4667039073891033</v>
      </c>
      <c r="AI25" s="52">
        <f t="shared" si="17"/>
        <v>1.4667039073891033</v>
      </c>
      <c r="AJ25" s="52">
        <f t="shared" si="18"/>
        <v>0.73302629046259682</v>
      </c>
      <c r="AK25" s="52">
        <f t="shared" si="19"/>
        <v>0.73302629046259682</v>
      </c>
      <c r="AL25" s="57"/>
      <c r="AM25" s="85"/>
      <c r="AP25" s="56"/>
      <c r="AQ25" s="56"/>
      <c r="AR25" s="56"/>
    </row>
    <row r="26" spans="1:44" ht="16" customHeight="1" x14ac:dyDescent="0.2">
      <c r="A26" s="19" t="s">
        <v>73</v>
      </c>
      <c r="B26" s="19">
        <v>2004</v>
      </c>
      <c r="C26" s="19">
        <v>1</v>
      </c>
      <c r="D26" s="19">
        <v>2</v>
      </c>
      <c r="E26" s="47" t="s">
        <v>60</v>
      </c>
      <c r="F26" s="47">
        <v>38197</v>
      </c>
      <c r="G26" s="19">
        <v>26</v>
      </c>
      <c r="H26" s="48">
        <v>50</v>
      </c>
      <c r="I26" s="48">
        <v>50</v>
      </c>
      <c r="J26" s="49" t="s">
        <v>60</v>
      </c>
      <c r="K26" s="48">
        <v>48</v>
      </c>
      <c r="L26" s="48">
        <v>52</v>
      </c>
      <c r="M26" s="47">
        <v>38197</v>
      </c>
      <c r="N26" s="50" t="s">
        <v>82</v>
      </c>
      <c r="O26" s="48">
        <f>VLOOKUP($B26,_data_elections!$A$2:$E$6,5,0)</f>
        <v>48.75601324183139</v>
      </c>
      <c r="P26" s="51">
        <f>IF(ISERROR(VLOOKUP(M26,_data_RCP!$B:$D,3,0)),"",VLOOKUP(M26,_data_RCP!$B:$D,3,0))</f>
        <v>50.445434298440986</v>
      </c>
      <c r="Q26" s="52">
        <f t="shared" si="0"/>
        <v>1.2439867581686102</v>
      </c>
      <c r="R26" s="53">
        <f t="shared" si="3"/>
        <v>1.6894210566095964</v>
      </c>
      <c r="S26" s="53">
        <f t="shared" si="4"/>
        <v>1.2439867581686102</v>
      </c>
      <c r="T26" s="53">
        <f t="shared" si="5"/>
        <v>1.6894210566095964</v>
      </c>
      <c r="U26" s="52">
        <f t="shared" si="6"/>
        <v>0.44543429844098625</v>
      </c>
      <c r="V26" s="52">
        <f t="shared" si="7"/>
        <v>1</v>
      </c>
      <c r="W26" s="52">
        <f t="shared" si="8"/>
        <v>1</v>
      </c>
      <c r="X26" s="52">
        <f t="shared" si="1"/>
        <v>-0.44543429844098625</v>
      </c>
      <c r="Y26" s="52">
        <f>VLOOKUP(M26,_data_models!$B:$D,3,0)</f>
        <v>45.152500000000003</v>
      </c>
      <c r="Z26" s="52">
        <f t="shared" si="2"/>
        <v>48.532644766146994</v>
      </c>
      <c r="AA26" s="53">
        <f t="shared" si="9"/>
        <v>-0.22336847568439566</v>
      </c>
      <c r="AB26" s="53">
        <f t="shared" si="10"/>
        <v>0.22336847568439566</v>
      </c>
      <c r="AC26" s="52">
        <f t="shared" si="11"/>
        <v>1.4660525809252007</v>
      </c>
      <c r="AD26" s="52">
        <f t="shared" si="12"/>
        <v>1</v>
      </c>
      <c r="AE26" s="52">
        <f t="shared" si="13"/>
        <v>1</v>
      </c>
      <c r="AF26" s="52">
        <f t="shared" si="14"/>
        <v>-3.6035132418313864</v>
      </c>
      <c r="AG26" s="76">
        <f t="shared" si="15"/>
        <v>3.6035132418313864</v>
      </c>
      <c r="AH26" s="52">
        <f t="shared" si="16"/>
        <v>1.4667039073891033</v>
      </c>
      <c r="AI26" s="52">
        <f t="shared" si="17"/>
        <v>1.4667039073891033</v>
      </c>
      <c r="AJ26" s="52">
        <f t="shared" si="18"/>
        <v>0.73302629046259682</v>
      </c>
      <c r="AK26" s="52">
        <f t="shared" si="19"/>
        <v>0.73302629046259682</v>
      </c>
      <c r="AL26" s="57"/>
      <c r="AM26" s="85"/>
      <c r="AP26" s="56"/>
      <c r="AQ26" s="57"/>
      <c r="AR26" s="57"/>
    </row>
    <row r="27" spans="1:44" ht="16" customHeight="1" x14ac:dyDescent="0.2">
      <c r="A27" s="19" t="s">
        <v>73</v>
      </c>
      <c r="B27" s="19">
        <v>2004</v>
      </c>
      <c r="C27" s="19">
        <v>1</v>
      </c>
      <c r="D27" s="19">
        <v>2</v>
      </c>
      <c r="E27" s="47" t="s">
        <v>60</v>
      </c>
      <c r="F27" s="47">
        <v>38197</v>
      </c>
      <c r="G27" s="19">
        <v>16</v>
      </c>
      <c r="H27" s="48">
        <v>50</v>
      </c>
      <c r="I27" s="48">
        <v>50</v>
      </c>
      <c r="J27" s="49" t="s">
        <v>60</v>
      </c>
      <c r="K27" s="48">
        <v>45</v>
      </c>
      <c r="L27" s="48">
        <v>55</v>
      </c>
      <c r="M27" s="47">
        <v>38197</v>
      </c>
      <c r="N27" s="50" t="s">
        <v>83</v>
      </c>
      <c r="O27" s="48">
        <f>VLOOKUP($B27,_data_elections!$A$2:$E$6,5,0)</f>
        <v>48.75601324183139</v>
      </c>
      <c r="P27" s="51">
        <f>IF(ISERROR(VLOOKUP(M27,_data_RCP!$B:$D,3,0)),"",VLOOKUP(M27,_data_RCP!$B:$D,3,0))</f>
        <v>50.445434298440986</v>
      </c>
      <c r="Q27" s="52">
        <f t="shared" si="0"/>
        <v>1.2439867581686102</v>
      </c>
      <c r="R27" s="53">
        <f t="shared" si="3"/>
        <v>1.6894210566095964</v>
      </c>
      <c r="S27" s="53">
        <f t="shared" si="4"/>
        <v>1.2439867581686102</v>
      </c>
      <c r="T27" s="53">
        <f t="shared" si="5"/>
        <v>1.6894210566095964</v>
      </c>
      <c r="U27" s="52">
        <f t="shared" si="6"/>
        <v>0.44543429844098625</v>
      </c>
      <c r="V27" s="52">
        <f t="shared" si="7"/>
        <v>1</v>
      </c>
      <c r="W27" s="52">
        <f t="shared" si="8"/>
        <v>1</v>
      </c>
      <c r="X27" s="52">
        <f t="shared" si="1"/>
        <v>-0.44543429844098625</v>
      </c>
      <c r="Y27" s="52">
        <f>VLOOKUP(M27,_data_models!$B:$D,3,0)</f>
        <v>45.152500000000003</v>
      </c>
      <c r="Z27" s="52">
        <f t="shared" si="2"/>
        <v>48.532644766146994</v>
      </c>
      <c r="AA27" s="53">
        <f t="shared" si="9"/>
        <v>-0.22336847568439566</v>
      </c>
      <c r="AB27" s="53">
        <f t="shared" si="10"/>
        <v>0.22336847568439566</v>
      </c>
      <c r="AC27" s="52">
        <f t="shared" si="11"/>
        <v>1.4660525809252007</v>
      </c>
      <c r="AD27" s="52">
        <f t="shared" si="12"/>
        <v>1</v>
      </c>
      <c r="AE27" s="52">
        <f t="shared" si="13"/>
        <v>1</v>
      </c>
      <c r="AF27" s="52">
        <f t="shared" si="14"/>
        <v>-3.6035132418313864</v>
      </c>
      <c r="AG27" s="76">
        <f t="shared" si="15"/>
        <v>3.6035132418313864</v>
      </c>
      <c r="AH27" s="52">
        <f t="shared" si="16"/>
        <v>1.4667039073891033</v>
      </c>
      <c r="AI27" s="52">
        <f t="shared" si="17"/>
        <v>1.4667039073891033</v>
      </c>
      <c r="AJ27" s="52">
        <f t="shared" si="18"/>
        <v>0.73302629046259682</v>
      </c>
      <c r="AK27" s="52">
        <f t="shared" si="19"/>
        <v>0.73302629046259682</v>
      </c>
      <c r="AL27" s="57"/>
      <c r="AM27" s="85"/>
      <c r="AP27" s="57"/>
      <c r="AQ27" s="57"/>
      <c r="AR27" s="57"/>
    </row>
    <row r="28" spans="1:44" ht="16" customHeight="1" x14ac:dyDescent="0.2">
      <c r="A28" s="19" t="s">
        <v>73</v>
      </c>
      <c r="B28" s="19">
        <v>2004</v>
      </c>
      <c r="C28" s="19">
        <v>1</v>
      </c>
      <c r="D28" s="19">
        <v>2</v>
      </c>
      <c r="E28" s="47" t="s">
        <v>60</v>
      </c>
      <c r="F28" s="47">
        <v>38197</v>
      </c>
      <c r="G28" s="19">
        <v>5</v>
      </c>
      <c r="H28" s="48">
        <v>47</v>
      </c>
      <c r="I28" s="48">
        <v>53</v>
      </c>
      <c r="J28" s="49" t="s">
        <v>60</v>
      </c>
      <c r="K28" s="48">
        <v>50.25</v>
      </c>
      <c r="L28" s="48">
        <v>55.75</v>
      </c>
      <c r="M28" s="47">
        <v>38197</v>
      </c>
      <c r="N28" s="50" t="s">
        <v>74</v>
      </c>
      <c r="O28" s="48">
        <f>VLOOKUP($B28,_data_elections!$A$2:$E$6,5,0)</f>
        <v>48.75601324183139</v>
      </c>
      <c r="P28" s="51">
        <f>IF(ISERROR(VLOOKUP(M28,_data_RCP!$B:$D,3,0)),"",VLOOKUP(M28,_data_RCP!$B:$D,3,0))</f>
        <v>50.445434298440986</v>
      </c>
      <c r="Q28" s="52">
        <f t="shared" si="0"/>
        <v>-1.7560132418313898</v>
      </c>
      <c r="R28" s="53">
        <f t="shared" si="3"/>
        <v>1.6894210566095964</v>
      </c>
      <c r="S28" s="53">
        <f t="shared" si="4"/>
        <v>1.7560132418313898</v>
      </c>
      <c r="T28" s="53">
        <f t="shared" si="5"/>
        <v>1.6894210566095964</v>
      </c>
      <c r="U28" s="52">
        <f t="shared" si="6"/>
        <v>-6.6592185221793443E-2</v>
      </c>
      <c r="V28" s="52">
        <f t="shared" si="7"/>
        <v>1</v>
      </c>
      <c r="W28" s="52">
        <f t="shared" si="8"/>
        <v>0</v>
      </c>
      <c r="X28" s="52">
        <f t="shared" si="1"/>
        <v>-3.4454342984409863</v>
      </c>
      <c r="Y28" s="52">
        <f>VLOOKUP(M28,_data_models!$B:$D,3,0)</f>
        <v>45.152500000000003</v>
      </c>
      <c r="Z28" s="52">
        <f t="shared" si="2"/>
        <v>47.532644766146994</v>
      </c>
      <c r="AA28" s="53">
        <f t="shared" si="9"/>
        <v>-1.2233684756843957</v>
      </c>
      <c r="AB28" s="53">
        <f t="shared" si="10"/>
        <v>1.2233684756843957</v>
      </c>
      <c r="AC28" s="52">
        <f t="shared" si="11"/>
        <v>0.46605258092520074</v>
      </c>
      <c r="AD28" s="52">
        <f t="shared" si="12"/>
        <v>1</v>
      </c>
      <c r="AE28" s="52">
        <f t="shared" si="13"/>
        <v>1</v>
      </c>
      <c r="AF28" s="52">
        <f t="shared" si="14"/>
        <v>-3.6035132418313864</v>
      </c>
      <c r="AG28" s="76">
        <f t="shared" si="15"/>
        <v>3.6035132418313864</v>
      </c>
      <c r="AH28" s="52">
        <f t="shared" si="16"/>
        <v>-3.3296092610896721E-2</v>
      </c>
      <c r="AI28" s="52">
        <f t="shared" si="17"/>
        <v>3.3296092610896721E-2</v>
      </c>
      <c r="AJ28" s="52">
        <f t="shared" si="18"/>
        <v>0.23302629046259682</v>
      </c>
      <c r="AK28" s="52">
        <f t="shared" si="19"/>
        <v>0.23302629046259682</v>
      </c>
      <c r="AL28" s="57"/>
      <c r="AM28" s="85"/>
      <c r="AP28" s="57"/>
      <c r="AQ28" s="57"/>
      <c r="AR28" s="57"/>
    </row>
    <row r="29" spans="1:44" ht="16" customHeight="1" x14ac:dyDescent="0.2">
      <c r="A29" s="19" t="s">
        <v>84</v>
      </c>
      <c r="B29" s="19">
        <v>2004</v>
      </c>
      <c r="C29" s="19">
        <v>2</v>
      </c>
      <c r="D29" s="19">
        <v>1</v>
      </c>
      <c r="E29" s="47" t="s">
        <v>60</v>
      </c>
      <c r="F29" s="47">
        <v>38236</v>
      </c>
      <c r="G29" s="19">
        <v>27</v>
      </c>
      <c r="H29" s="48">
        <v>49.5</v>
      </c>
      <c r="I29" s="48">
        <v>50.5</v>
      </c>
      <c r="J29" s="49" t="s">
        <v>60</v>
      </c>
      <c r="K29" s="48">
        <v>48.5</v>
      </c>
      <c r="L29" s="48">
        <v>54</v>
      </c>
      <c r="M29" s="47">
        <v>38236</v>
      </c>
      <c r="N29" s="50" t="s">
        <v>85</v>
      </c>
      <c r="O29" s="48">
        <f>VLOOKUP($B29,_data_elections!$A$2:$E$6,5,0)</f>
        <v>48.75601324183139</v>
      </c>
      <c r="P29" s="51">
        <f>IF(ISERROR(VLOOKUP(M29,_data_RCP!$B:$D,3,0)),"",VLOOKUP(M29,_data_RCP!$B:$D,3,0))</f>
        <v>46.566523605150216</v>
      </c>
      <c r="Q29" s="52">
        <f t="shared" si="0"/>
        <v>0.74398675816861015</v>
      </c>
      <c r="R29" s="53">
        <f t="shared" si="3"/>
        <v>-2.1894896366811736</v>
      </c>
      <c r="S29" s="53">
        <f t="shared" si="4"/>
        <v>0.74398675816861015</v>
      </c>
      <c r="T29" s="53">
        <f t="shared" si="5"/>
        <v>2.1894896366811736</v>
      </c>
      <c r="U29" s="52">
        <f t="shared" si="6"/>
        <v>1.4455028785125634</v>
      </c>
      <c r="V29" s="52">
        <f t="shared" si="7"/>
        <v>1</v>
      </c>
      <c r="W29" s="52">
        <f t="shared" si="8"/>
        <v>1</v>
      </c>
      <c r="X29" s="52">
        <f t="shared" si="1"/>
        <v>2.9334763948497837</v>
      </c>
      <c r="Y29" s="52">
        <f>VLOOKUP(M29,_data_models!$B:$D,3,0)</f>
        <v>45.974000000000004</v>
      </c>
      <c r="Z29" s="52">
        <f t="shared" si="2"/>
        <v>47.346841201716735</v>
      </c>
      <c r="AA29" s="53">
        <f t="shared" si="9"/>
        <v>-1.4091720401146546</v>
      </c>
      <c r="AB29" s="53">
        <f t="shared" si="10"/>
        <v>1.4091720401146546</v>
      </c>
      <c r="AC29" s="52">
        <f t="shared" si="11"/>
        <v>0.780317596566519</v>
      </c>
      <c r="AD29" s="52">
        <f t="shared" si="12"/>
        <v>1</v>
      </c>
      <c r="AE29" s="52">
        <f t="shared" si="13"/>
        <v>1</v>
      </c>
      <c r="AF29" s="52">
        <f t="shared" si="14"/>
        <v>-2.7820132418313861</v>
      </c>
      <c r="AG29" s="76">
        <f t="shared" si="15"/>
        <v>2.7820132418313861</v>
      </c>
      <c r="AH29" s="52">
        <f t="shared" si="16"/>
        <v>-0.72275143925627816</v>
      </c>
      <c r="AI29" s="52">
        <f t="shared" si="17"/>
        <v>0.72275143925627816</v>
      </c>
      <c r="AJ29" s="52">
        <f t="shared" si="18"/>
        <v>-1.7993308383979141</v>
      </c>
      <c r="AK29" s="52">
        <f t="shared" si="19"/>
        <v>1.7993308383979141</v>
      </c>
      <c r="AL29" s="57"/>
      <c r="AM29" s="85"/>
      <c r="AP29" s="57"/>
      <c r="AQ29" s="57"/>
      <c r="AR29" s="57"/>
    </row>
    <row r="30" spans="1:44" ht="16" customHeight="1" x14ac:dyDescent="0.2">
      <c r="A30" s="19" t="s">
        <v>84</v>
      </c>
      <c r="B30" s="19">
        <v>2004</v>
      </c>
      <c r="C30" s="19">
        <v>2</v>
      </c>
      <c r="D30" s="19">
        <v>1</v>
      </c>
      <c r="E30" s="47" t="s">
        <v>60</v>
      </c>
      <c r="F30" s="47">
        <v>38236</v>
      </c>
      <c r="G30" s="19">
        <v>28</v>
      </c>
      <c r="H30" s="48">
        <v>49</v>
      </c>
      <c r="I30" s="48">
        <v>51</v>
      </c>
      <c r="J30" s="49" t="s">
        <v>60</v>
      </c>
      <c r="K30" s="48">
        <v>49</v>
      </c>
      <c r="L30" s="48">
        <v>53</v>
      </c>
      <c r="M30" s="47">
        <v>38236</v>
      </c>
      <c r="N30" s="50" t="s">
        <v>86</v>
      </c>
      <c r="O30" s="48">
        <f>VLOOKUP($B30,_data_elections!$A$2:$E$6,5,0)</f>
        <v>48.75601324183139</v>
      </c>
      <c r="P30" s="51">
        <f>IF(ISERROR(VLOOKUP(M30,_data_RCP!$B:$D,3,0)),"",VLOOKUP(M30,_data_RCP!$B:$D,3,0))</f>
        <v>46.566523605150216</v>
      </c>
      <c r="Q30" s="52">
        <f t="shared" si="0"/>
        <v>0.24398675816861015</v>
      </c>
      <c r="R30" s="53">
        <f t="shared" si="3"/>
        <v>-2.1894896366811736</v>
      </c>
      <c r="S30" s="53">
        <f t="shared" si="4"/>
        <v>0.24398675816861015</v>
      </c>
      <c r="T30" s="53">
        <f t="shared" si="5"/>
        <v>2.1894896366811736</v>
      </c>
      <c r="U30" s="52">
        <f t="shared" si="6"/>
        <v>1.9455028785125634</v>
      </c>
      <c r="V30" s="52">
        <f t="shared" si="7"/>
        <v>1</v>
      </c>
      <c r="W30" s="52">
        <f t="shared" si="8"/>
        <v>1</v>
      </c>
      <c r="X30" s="52">
        <f t="shared" si="1"/>
        <v>2.4334763948497837</v>
      </c>
      <c r="Y30" s="52">
        <f>VLOOKUP(M30,_data_models!$B:$D,3,0)</f>
        <v>45.974000000000004</v>
      </c>
      <c r="Z30" s="52">
        <f t="shared" si="2"/>
        <v>47.180174535050071</v>
      </c>
      <c r="AA30" s="53">
        <f t="shared" si="9"/>
        <v>-1.5758387067813189</v>
      </c>
      <c r="AB30" s="53">
        <f t="shared" si="10"/>
        <v>1.5758387067813189</v>
      </c>
      <c r="AC30" s="52">
        <f t="shared" si="11"/>
        <v>0.6136509298998547</v>
      </c>
      <c r="AD30" s="52">
        <f t="shared" si="12"/>
        <v>1</v>
      </c>
      <c r="AE30" s="52">
        <f t="shared" si="13"/>
        <v>1</v>
      </c>
      <c r="AF30" s="52">
        <f t="shared" si="14"/>
        <v>-2.7820132418313861</v>
      </c>
      <c r="AG30" s="76">
        <f t="shared" si="15"/>
        <v>2.7820132418313861</v>
      </c>
      <c r="AH30" s="52">
        <f t="shared" si="16"/>
        <v>-0.97275143925627816</v>
      </c>
      <c r="AI30" s="52">
        <f t="shared" si="17"/>
        <v>0.97275143925627816</v>
      </c>
      <c r="AJ30" s="52">
        <f t="shared" si="18"/>
        <v>-1.8826641717312427</v>
      </c>
      <c r="AK30" s="52">
        <f t="shared" si="19"/>
        <v>1.8826641717312427</v>
      </c>
      <c r="AL30" s="57"/>
      <c r="AM30" s="85"/>
      <c r="AO30" s="57"/>
      <c r="AP30" s="57"/>
      <c r="AQ30" s="57"/>
      <c r="AR30" s="57"/>
    </row>
    <row r="31" spans="1:44" ht="16" customHeight="1" x14ac:dyDescent="0.2">
      <c r="A31" s="19" t="s">
        <v>84</v>
      </c>
      <c r="B31" s="19">
        <v>2004</v>
      </c>
      <c r="C31" s="19">
        <v>2</v>
      </c>
      <c r="D31" s="19">
        <v>1</v>
      </c>
      <c r="E31" s="47" t="s">
        <v>60</v>
      </c>
      <c r="F31" s="47">
        <v>38236</v>
      </c>
      <c r="G31" s="19">
        <v>1</v>
      </c>
      <c r="H31" s="48">
        <v>48</v>
      </c>
      <c r="I31" s="48">
        <v>52</v>
      </c>
      <c r="J31" s="49" t="s">
        <v>60</v>
      </c>
      <c r="K31" s="48">
        <v>47</v>
      </c>
      <c r="L31" s="48">
        <v>55</v>
      </c>
      <c r="M31" s="47">
        <v>38236</v>
      </c>
      <c r="N31" s="50" t="s">
        <v>87</v>
      </c>
      <c r="O31" s="48">
        <f>VLOOKUP($B31,_data_elections!$A$2:$E$6,5,0)</f>
        <v>48.75601324183139</v>
      </c>
      <c r="P31" s="51">
        <f>IF(ISERROR(VLOOKUP(M31,_data_RCP!$B:$D,3,0)),"",VLOOKUP(M31,_data_RCP!$B:$D,3,0))</f>
        <v>46.566523605150216</v>
      </c>
      <c r="Q31" s="52">
        <f t="shared" si="0"/>
        <v>-0.75601324183138985</v>
      </c>
      <c r="R31" s="53">
        <f t="shared" si="3"/>
        <v>-2.1894896366811736</v>
      </c>
      <c r="S31" s="53">
        <f t="shared" si="4"/>
        <v>0.75601324183138985</v>
      </c>
      <c r="T31" s="53">
        <f t="shared" si="5"/>
        <v>2.1894896366811736</v>
      </c>
      <c r="U31" s="52">
        <f t="shared" si="6"/>
        <v>1.4334763948497837</v>
      </c>
      <c r="V31" s="52">
        <f t="shared" si="7"/>
        <v>1</v>
      </c>
      <c r="W31" s="52">
        <f t="shared" si="8"/>
        <v>1</v>
      </c>
      <c r="X31" s="52">
        <f t="shared" si="1"/>
        <v>1.4334763948497837</v>
      </c>
      <c r="Y31" s="52">
        <f>VLOOKUP(M31,_data_models!$B:$D,3,0)</f>
        <v>45.974000000000004</v>
      </c>
      <c r="Z31" s="52">
        <f t="shared" si="2"/>
        <v>46.846841201716735</v>
      </c>
      <c r="AA31" s="53">
        <f t="shared" si="9"/>
        <v>-1.9091720401146546</v>
      </c>
      <c r="AB31" s="53">
        <f t="shared" si="10"/>
        <v>1.9091720401146546</v>
      </c>
      <c r="AC31" s="52">
        <f t="shared" si="11"/>
        <v>0.280317596566519</v>
      </c>
      <c r="AD31" s="52">
        <f t="shared" si="12"/>
        <v>1</v>
      </c>
      <c r="AE31" s="52">
        <f t="shared" si="13"/>
        <v>1</v>
      </c>
      <c r="AF31" s="52">
        <f t="shared" si="14"/>
        <v>-2.7820132418313861</v>
      </c>
      <c r="AG31" s="76">
        <f t="shared" si="15"/>
        <v>2.7820132418313861</v>
      </c>
      <c r="AH31" s="52">
        <f t="shared" si="16"/>
        <v>-1.4727514392562782</v>
      </c>
      <c r="AI31" s="52">
        <f t="shared" si="17"/>
        <v>1.4727514392562782</v>
      </c>
      <c r="AJ31" s="52">
        <f t="shared" si="18"/>
        <v>-2.0493308383979141</v>
      </c>
      <c r="AK31" s="52">
        <f t="shared" si="19"/>
        <v>2.0493308383979141</v>
      </c>
      <c r="AL31" s="57"/>
      <c r="AM31" s="85"/>
      <c r="AO31" s="57"/>
      <c r="AP31" s="57"/>
      <c r="AQ31" s="57"/>
      <c r="AR31" s="57"/>
    </row>
    <row r="32" spans="1:44" ht="16" customHeight="1" x14ac:dyDescent="0.2">
      <c r="A32" s="19" t="s">
        <v>84</v>
      </c>
      <c r="B32" s="19">
        <v>2004</v>
      </c>
      <c r="C32" s="19">
        <v>2</v>
      </c>
      <c r="D32" s="19">
        <v>1</v>
      </c>
      <c r="E32" s="47" t="s">
        <v>60</v>
      </c>
      <c r="F32" s="47">
        <v>38237</v>
      </c>
      <c r="G32" s="19">
        <v>2</v>
      </c>
      <c r="H32" s="48">
        <v>51</v>
      </c>
      <c r="I32" s="48">
        <v>49</v>
      </c>
      <c r="J32" s="49" t="s">
        <v>60</v>
      </c>
      <c r="K32" s="48">
        <v>46</v>
      </c>
      <c r="L32" s="48">
        <v>54</v>
      </c>
      <c r="M32" s="47">
        <v>38237</v>
      </c>
      <c r="N32" s="50" t="s">
        <v>88</v>
      </c>
      <c r="O32" s="48">
        <f>VLOOKUP($B32,_data_elections!$A$2:$E$6,5,0)</f>
        <v>48.75601324183139</v>
      </c>
      <c r="P32" s="51">
        <f>IF(ISERROR(VLOOKUP(M32,_data_RCP!$B:$D,3,0)),"",VLOOKUP(M32,_data_RCP!$B:$D,3,0))</f>
        <v>46.566523605150216</v>
      </c>
      <c r="Q32" s="52">
        <f t="shared" si="0"/>
        <v>2.2439867581686102</v>
      </c>
      <c r="R32" s="53">
        <f t="shared" si="3"/>
        <v>-2.1894896366811736</v>
      </c>
      <c r="S32" s="53">
        <f t="shared" si="4"/>
        <v>2.2439867581686102</v>
      </c>
      <c r="T32" s="53">
        <f t="shared" si="5"/>
        <v>2.1894896366811736</v>
      </c>
      <c r="U32" s="52">
        <f t="shared" si="6"/>
        <v>-5.4497121487436573E-2</v>
      </c>
      <c r="V32" s="52">
        <f t="shared" si="7"/>
        <v>1</v>
      </c>
      <c r="W32" s="52">
        <f t="shared" si="8"/>
        <v>0</v>
      </c>
      <c r="X32" s="52">
        <f t="shared" si="1"/>
        <v>4.4334763948497837</v>
      </c>
      <c r="Y32" s="52">
        <f>VLOOKUP(M32,_data_models!$B:$D,3,0)</f>
        <v>45.974000000000004</v>
      </c>
      <c r="Z32" s="52">
        <f t="shared" si="2"/>
        <v>47.846841201716735</v>
      </c>
      <c r="AA32" s="53">
        <f t="shared" si="9"/>
        <v>-0.90917204011465458</v>
      </c>
      <c r="AB32" s="53">
        <f t="shared" si="10"/>
        <v>0.90917204011465458</v>
      </c>
      <c r="AC32" s="52">
        <f t="shared" si="11"/>
        <v>1.280317596566519</v>
      </c>
      <c r="AD32" s="52">
        <f t="shared" si="12"/>
        <v>1</v>
      </c>
      <c r="AE32" s="52">
        <f t="shared" si="13"/>
        <v>1</v>
      </c>
      <c r="AF32" s="52">
        <f t="shared" si="14"/>
        <v>-2.7820132418313861</v>
      </c>
      <c r="AG32" s="76">
        <f t="shared" si="15"/>
        <v>2.7820132418313861</v>
      </c>
      <c r="AH32" s="52">
        <f t="shared" si="16"/>
        <v>2.7248560743721839E-2</v>
      </c>
      <c r="AI32" s="52">
        <f t="shared" si="17"/>
        <v>2.7248560743721839E-2</v>
      </c>
      <c r="AJ32" s="52">
        <f t="shared" si="18"/>
        <v>-1.5493308383979141</v>
      </c>
      <c r="AK32" s="52">
        <f t="shared" si="19"/>
        <v>1.5493308383979141</v>
      </c>
      <c r="AL32" s="57"/>
      <c r="AM32" s="85"/>
      <c r="AO32" s="57"/>
      <c r="AP32" s="57"/>
      <c r="AQ32" s="54"/>
      <c r="AR32" s="54"/>
    </row>
    <row r="33" spans="1:39" ht="16" customHeight="1" x14ac:dyDescent="0.2">
      <c r="A33" s="19" t="s">
        <v>84</v>
      </c>
      <c r="B33" s="19">
        <v>2004</v>
      </c>
      <c r="C33" s="19">
        <v>2</v>
      </c>
      <c r="D33" s="19">
        <v>1</v>
      </c>
      <c r="E33" s="47" t="s">
        <v>60</v>
      </c>
      <c r="F33" s="47">
        <v>38237</v>
      </c>
      <c r="G33" s="19">
        <v>5</v>
      </c>
      <c r="H33" s="48">
        <v>47</v>
      </c>
      <c r="I33" s="48">
        <v>53</v>
      </c>
      <c r="J33" s="49" t="s">
        <v>60</v>
      </c>
      <c r="K33" s="48">
        <v>49</v>
      </c>
      <c r="L33" s="48">
        <v>57</v>
      </c>
      <c r="M33" s="47">
        <v>38237</v>
      </c>
      <c r="N33" s="50" t="s">
        <v>89</v>
      </c>
      <c r="O33" s="48">
        <f>VLOOKUP($B33,_data_elections!$A$2:$E$6,5,0)</f>
        <v>48.75601324183139</v>
      </c>
      <c r="P33" s="51">
        <f>IF(ISERROR(VLOOKUP(M33,_data_RCP!$B:$D,3,0)),"",VLOOKUP(M33,_data_RCP!$B:$D,3,0))</f>
        <v>46.566523605150216</v>
      </c>
      <c r="Q33" s="52">
        <f t="shared" si="0"/>
        <v>-1.7560132418313898</v>
      </c>
      <c r="R33" s="53">
        <f t="shared" si="3"/>
        <v>-2.1894896366811736</v>
      </c>
      <c r="S33" s="53">
        <f t="shared" si="4"/>
        <v>1.7560132418313898</v>
      </c>
      <c r="T33" s="53">
        <f t="shared" si="5"/>
        <v>2.1894896366811736</v>
      </c>
      <c r="U33" s="52">
        <f t="shared" si="6"/>
        <v>0.43347639484978373</v>
      </c>
      <c r="V33" s="52">
        <f t="shared" si="7"/>
        <v>1</v>
      </c>
      <c r="W33" s="52">
        <f t="shared" si="8"/>
        <v>1</v>
      </c>
      <c r="X33" s="52">
        <f t="shared" si="1"/>
        <v>0.43347639484978373</v>
      </c>
      <c r="Y33" s="52">
        <f>VLOOKUP(M33,_data_models!$B:$D,3,0)</f>
        <v>45.974000000000004</v>
      </c>
      <c r="Z33" s="52">
        <f t="shared" si="2"/>
        <v>46.513507868383407</v>
      </c>
      <c r="AA33" s="53">
        <f t="shared" si="9"/>
        <v>-2.2425053734479832</v>
      </c>
      <c r="AB33" s="53">
        <f t="shared" si="10"/>
        <v>2.2425053734479832</v>
      </c>
      <c r="AC33" s="52">
        <f t="shared" si="11"/>
        <v>-5.3015736766809596E-2</v>
      </c>
      <c r="AD33" s="52">
        <f t="shared" si="12"/>
        <v>-1</v>
      </c>
      <c r="AE33" s="52">
        <f t="shared" si="13"/>
        <v>-1</v>
      </c>
      <c r="AF33" s="52">
        <f t="shared" si="14"/>
        <v>-2.7820132418313861</v>
      </c>
      <c r="AG33" s="76">
        <f t="shared" si="15"/>
        <v>2.7820132418313861</v>
      </c>
      <c r="AH33" s="52">
        <f t="shared" si="16"/>
        <v>-1.9727514392562782</v>
      </c>
      <c r="AI33" s="52">
        <f t="shared" si="17"/>
        <v>1.9727514392562782</v>
      </c>
      <c r="AJ33" s="52">
        <f t="shared" si="18"/>
        <v>-2.2159975050645784</v>
      </c>
      <c r="AK33" s="52">
        <f t="shared" si="19"/>
        <v>2.2159975050645784</v>
      </c>
      <c r="AL33" s="57"/>
      <c r="AM33" s="85"/>
    </row>
    <row r="34" spans="1:39" ht="16" customHeight="1" x14ac:dyDescent="0.2">
      <c r="A34" s="19" t="s">
        <v>84</v>
      </c>
      <c r="B34" s="19">
        <v>2004</v>
      </c>
      <c r="C34" s="19">
        <v>2</v>
      </c>
      <c r="D34" s="19">
        <v>1</v>
      </c>
      <c r="E34" s="47" t="s">
        <v>60</v>
      </c>
      <c r="F34" s="47">
        <v>38252</v>
      </c>
      <c r="G34" s="19">
        <v>30</v>
      </c>
      <c r="H34" s="48">
        <v>54</v>
      </c>
      <c r="I34" s="48">
        <v>46</v>
      </c>
      <c r="J34" s="49" t="s">
        <v>60</v>
      </c>
      <c r="K34" s="48">
        <v>44</v>
      </c>
      <c r="L34" s="48">
        <v>49</v>
      </c>
      <c r="M34" s="47">
        <v>38252</v>
      </c>
      <c r="N34" s="50" t="s">
        <v>90</v>
      </c>
      <c r="O34" s="48">
        <f>VLOOKUP($B34,_data_elections!$A$2:$E$6,5,0)</f>
        <v>48.75601324183139</v>
      </c>
      <c r="P34" s="51">
        <f>IF(ISERROR(VLOOKUP(M34,_data_RCP!$B:$D,3,0)),"",VLOOKUP(M34,_data_RCP!$B:$D,3,0))</f>
        <v>47.065217391304344</v>
      </c>
      <c r="Q34" s="52">
        <f t="shared" si="0"/>
        <v>5.2439867581686102</v>
      </c>
      <c r="R34" s="53">
        <f t="shared" si="3"/>
        <v>-1.6907958505270457</v>
      </c>
      <c r="S34" s="53">
        <f t="shared" si="4"/>
        <v>5.2439867581686102</v>
      </c>
      <c r="T34" s="53">
        <f t="shared" si="5"/>
        <v>1.6907958505270457</v>
      </c>
      <c r="U34" s="52">
        <f t="shared" si="6"/>
        <v>-3.5531909076415644</v>
      </c>
      <c r="V34" s="52">
        <f t="shared" si="7"/>
        <v>1</v>
      </c>
      <c r="W34" s="52">
        <f t="shared" si="8"/>
        <v>0</v>
      </c>
      <c r="X34" s="52">
        <f t="shared" si="1"/>
        <v>6.9347826086956559</v>
      </c>
      <c r="Y34" s="52">
        <f>VLOOKUP(M34,_data_models!$B:$D,3,0)</f>
        <v>45.974000000000004</v>
      </c>
      <c r="Z34" s="52">
        <f t="shared" si="2"/>
        <v>49.013072463768118</v>
      </c>
      <c r="AA34" s="53">
        <f t="shared" si="9"/>
        <v>0.25705922193672848</v>
      </c>
      <c r="AB34" s="53">
        <f t="shared" si="10"/>
        <v>0.25705922193672848</v>
      </c>
      <c r="AC34" s="52">
        <f t="shared" si="11"/>
        <v>1.4337366285903173</v>
      </c>
      <c r="AD34" s="52">
        <f t="shared" si="12"/>
        <v>1</v>
      </c>
      <c r="AE34" s="52">
        <f t="shared" si="13"/>
        <v>1</v>
      </c>
      <c r="AF34" s="52">
        <f t="shared" si="14"/>
        <v>-2.7820132418313861</v>
      </c>
      <c r="AG34" s="76">
        <f t="shared" si="15"/>
        <v>2.7820132418313861</v>
      </c>
      <c r="AH34" s="52">
        <f t="shared" si="16"/>
        <v>1.7765954538207822</v>
      </c>
      <c r="AI34" s="52">
        <f t="shared" si="17"/>
        <v>1.7765954538207822</v>
      </c>
      <c r="AJ34" s="52">
        <f t="shared" si="18"/>
        <v>-0.71686831429516218</v>
      </c>
      <c r="AK34" s="52">
        <f t="shared" si="19"/>
        <v>0.71686831429516218</v>
      </c>
      <c r="AL34" s="57"/>
      <c r="AM34" s="85"/>
    </row>
    <row r="35" spans="1:39" ht="16" customHeight="1" x14ac:dyDescent="0.2">
      <c r="A35" s="19" t="s">
        <v>84</v>
      </c>
      <c r="B35" s="19">
        <v>2004</v>
      </c>
      <c r="C35" s="19">
        <v>2</v>
      </c>
      <c r="D35" s="19">
        <v>1</v>
      </c>
      <c r="E35" s="47" t="s">
        <v>60</v>
      </c>
      <c r="F35" s="47">
        <v>38252</v>
      </c>
      <c r="G35" s="19">
        <v>23</v>
      </c>
      <c r="H35" s="48">
        <v>51</v>
      </c>
      <c r="I35" s="48">
        <v>49</v>
      </c>
      <c r="J35" s="49" t="s">
        <v>60</v>
      </c>
      <c r="K35" s="48">
        <v>47</v>
      </c>
      <c r="L35" s="48">
        <v>51</v>
      </c>
      <c r="M35" s="47">
        <v>38252</v>
      </c>
      <c r="N35" s="50" t="s">
        <v>91</v>
      </c>
      <c r="O35" s="48">
        <f>VLOOKUP($B35,_data_elections!$A$2:$E$6,5,0)</f>
        <v>48.75601324183139</v>
      </c>
      <c r="P35" s="51">
        <f>IF(ISERROR(VLOOKUP(M35,_data_RCP!$B:$D,3,0)),"",VLOOKUP(M35,_data_RCP!$B:$D,3,0))</f>
        <v>47.065217391304344</v>
      </c>
      <c r="Q35" s="52">
        <f t="shared" si="0"/>
        <v>2.2439867581686102</v>
      </c>
      <c r="R35" s="53">
        <f t="shared" si="3"/>
        <v>-1.6907958505270457</v>
      </c>
      <c r="S35" s="53">
        <f t="shared" si="4"/>
        <v>2.2439867581686102</v>
      </c>
      <c r="T35" s="53">
        <f t="shared" si="5"/>
        <v>1.6907958505270457</v>
      </c>
      <c r="U35" s="52">
        <f t="shared" si="6"/>
        <v>-0.55319090764156442</v>
      </c>
      <c r="V35" s="52">
        <f t="shared" si="7"/>
        <v>1</v>
      </c>
      <c r="W35" s="52">
        <f t="shared" si="8"/>
        <v>0</v>
      </c>
      <c r="X35" s="52">
        <f t="shared" si="1"/>
        <v>3.9347826086956559</v>
      </c>
      <c r="Y35" s="52">
        <f>VLOOKUP(M35,_data_models!$B:$D,3,0)</f>
        <v>45.974000000000004</v>
      </c>
      <c r="Z35" s="52">
        <f t="shared" si="2"/>
        <v>48.013072463768118</v>
      </c>
      <c r="AA35" s="53">
        <f t="shared" si="9"/>
        <v>-0.74294077806327152</v>
      </c>
      <c r="AB35" s="53">
        <f t="shared" si="10"/>
        <v>0.74294077806327152</v>
      </c>
      <c r="AC35" s="52">
        <f t="shared" si="11"/>
        <v>0.94785507246377421</v>
      </c>
      <c r="AD35" s="52">
        <f t="shared" si="12"/>
        <v>1</v>
      </c>
      <c r="AE35" s="52">
        <f t="shared" si="13"/>
        <v>1</v>
      </c>
      <c r="AF35" s="52">
        <f t="shared" si="14"/>
        <v>-2.7820132418313861</v>
      </c>
      <c r="AG35" s="76">
        <f t="shared" si="15"/>
        <v>2.7820132418313861</v>
      </c>
      <c r="AH35" s="52">
        <f t="shared" si="16"/>
        <v>0.27659545382078221</v>
      </c>
      <c r="AI35" s="52">
        <f t="shared" si="17"/>
        <v>0.27659545382078221</v>
      </c>
      <c r="AJ35" s="52">
        <f t="shared" si="18"/>
        <v>-1.2168683142951622</v>
      </c>
      <c r="AK35" s="52">
        <f t="shared" si="19"/>
        <v>1.2168683142951622</v>
      </c>
      <c r="AL35" s="57"/>
      <c r="AM35" s="85"/>
    </row>
    <row r="36" spans="1:39" ht="16" customHeight="1" x14ac:dyDescent="0.2">
      <c r="A36" s="19" t="s">
        <v>84</v>
      </c>
      <c r="B36" s="19">
        <v>2004</v>
      </c>
      <c r="C36" s="19">
        <v>2</v>
      </c>
      <c r="D36" s="19">
        <v>1</v>
      </c>
      <c r="E36" s="47" t="s">
        <v>60</v>
      </c>
      <c r="F36" s="47">
        <v>38252</v>
      </c>
      <c r="G36" s="19">
        <v>18</v>
      </c>
      <c r="H36" s="48">
        <v>50.25</v>
      </c>
      <c r="I36" s="48">
        <v>49.75</v>
      </c>
      <c r="J36" s="49" t="s">
        <v>60</v>
      </c>
      <c r="K36" s="48">
        <v>49</v>
      </c>
      <c r="L36" s="48">
        <v>50.5</v>
      </c>
      <c r="M36" s="47">
        <v>38252</v>
      </c>
      <c r="N36" s="50" t="s">
        <v>92</v>
      </c>
      <c r="O36" s="48">
        <f>VLOOKUP($B36,_data_elections!$A$2:$E$6,5,0)</f>
        <v>48.75601324183139</v>
      </c>
      <c r="P36" s="51">
        <f>IF(ISERROR(VLOOKUP(M36,_data_RCP!$B:$D,3,0)),"",VLOOKUP(M36,_data_RCP!$B:$D,3,0))</f>
        <v>47.065217391304344</v>
      </c>
      <c r="Q36" s="52">
        <f t="shared" si="0"/>
        <v>1.4939867581686102</v>
      </c>
      <c r="R36" s="53">
        <f t="shared" si="3"/>
        <v>-1.6907958505270457</v>
      </c>
      <c r="S36" s="53">
        <f t="shared" si="4"/>
        <v>1.4939867581686102</v>
      </c>
      <c r="T36" s="53">
        <f t="shared" si="5"/>
        <v>1.6907958505270457</v>
      </c>
      <c r="U36" s="52">
        <f t="shared" si="6"/>
        <v>0.19680909235843558</v>
      </c>
      <c r="V36" s="52">
        <f t="shared" si="7"/>
        <v>1</v>
      </c>
      <c r="W36" s="52">
        <f t="shared" si="8"/>
        <v>1</v>
      </c>
      <c r="X36" s="52">
        <f t="shared" si="1"/>
        <v>3.1847826086956559</v>
      </c>
      <c r="Y36" s="52">
        <f>VLOOKUP(M36,_data_models!$B:$D,3,0)</f>
        <v>45.974000000000004</v>
      </c>
      <c r="Z36" s="52">
        <f t="shared" si="2"/>
        <v>47.763072463768118</v>
      </c>
      <c r="AA36" s="53">
        <f t="shared" si="9"/>
        <v>-0.99294077806327152</v>
      </c>
      <c r="AB36" s="53">
        <f t="shared" si="10"/>
        <v>0.99294077806327152</v>
      </c>
      <c r="AC36" s="52">
        <f t="shared" si="11"/>
        <v>0.69785507246377421</v>
      </c>
      <c r="AD36" s="52">
        <f t="shared" si="12"/>
        <v>1</v>
      </c>
      <c r="AE36" s="52">
        <f t="shared" si="13"/>
        <v>1</v>
      </c>
      <c r="AF36" s="52">
        <f t="shared" si="14"/>
        <v>-2.7820132418313861</v>
      </c>
      <c r="AG36" s="76">
        <f t="shared" si="15"/>
        <v>2.7820132418313861</v>
      </c>
      <c r="AH36" s="52">
        <f t="shared" si="16"/>
        <v>-9.8404546179217789E-2</v>
      </c>
      <c r="AI36" s="52">
        <f t="shared" si="17"/>
        <v>9.8404546179217789E-2</v>
      </c>
      <c r="AJ36" s="52">
        <f t="shared" si="18"/>
        <v>-1.3418683142951622</v>
      </c>
      <c r="AK36" s="52">
        <f t="shared" si="19"/>
        <v>1.3418683142951622</v>
      </c>
      <c r="AL36" s="57"/>
      <c r="AM36" s="85"/>
    </row>
    <row r="37" spans="1:39" ht="16" customHeight="1" x14ac:dyDescent="0.2">
      <c r="A37" s="19" t="s">
        <v>84</v>
      </c>
      <c r="B37" s="19">
        <v>2004</v>
      </c>
      <c r="C37" s="19">
        <v>2</v>
      </c>
      <c r="D37" s="19">
        <v>1</v>
      </c>
      <c r="E37" s="47" t="s">
        <v>60</v>
      </c>
      <c r="F37" s="47">
        <v>38252</v>
      </c>
      <c r="G37" s="19">
        <v>29</v>
      </c>
      <c r="H37" s="48">
        <v>50.2</v>
      </c>
      <c r="I37" s="48">
        <v>49.8</v>
      </c>
      <c r="J37" s="49" t="s">
        <v>60</v>
      </c>
      <c r="K37" s="48">
        <v>48</v>
      </c>
      <c r="L37" s="48">
        <v>53</v>
      </c>
      <c r="M37" s="47">
        <v>38252</v>
      </c>
      <c r="N37" s="50" t="s">
        <v>60</v>
      </c>
      <c r="O37" s="48">
        <f>VLOOKUP($B37,_data_elections!$A$2:$E$6,5,0)</f>
        <v>48.75601324183139</v>
      </c>
      <c r="P37" s="51">
        <f>IF(ISERROR(VLOOKUP(M37,_data_RCP!$B:$D,3,0)),"",VLOOKUP(M37,_data_RCP!$B:$D,3,0))</f>
        <v>47.065217391304344</v>
      </c>
      <c r="Q37" s="52">
        <f t="shared" si="0"/>
        <v>1.443986758168613</v>
      </c>
      <c r="R37" s="53">
        <f t="shared" si="3"/>
        <v>-1.6907958505270457</v>
      </c>
      <c r="S37" s="53">
        <f t="shared" si="4"/>
        <v>1.443986758168613</v>
      </c>
      <c r="T37" s="53">
        <f t="shared" si="5"/>
        <v>1.6907958505270457</v>
      </c>
      <c r="U37" s="52">
        <f t="shared" si="6"/>
        <v>0.24680909235843274</v>
      </c>
      <c r="V37" s="52">
        <f t="shared" si="7"/>
        <v>1</v>
      </c>
      <c r="W37" s="52">
        <f t="shared" si="8"/>
        <v>1</v>
      </c>
      <c r="X37" s="52">
        <f t="shared" si="1"/>
        <v>3.1347826086956587</v>
      </c>
      <c r="Y37" s="52">
        <f>VLOOKUP(M37,_data_models!$B:$D,3,0)</f>
        <v>45.974000000000004</v>
      </c>
      <c r="Z37" s="52">
        <f t="shared" si="2"/>
        <v>47.746405797101453</v>
      </c>
      <c r="AA37" s="53">
        <f t="shared" si="9"/>
        <v>-1.0096074447299372</v>
      </c>
      <c r="AB37" s="53">
        <f t="shared" si="10"/>
        <v>1.0096074447299372</v>
      </c>
      <c r="AC37" s="52">
        <f t="shared" si="11"/>
        <v>0.68118840579710849</v>
      </c>
      <c r="AD37" s="52">
        <f t="shared" si="12"/>
        <v>1</v>
      </c>
      <c r="AE37" s="52">
        <f t="shared" si="13"/>
        <v>1</v>
      </c>
      <c r="AF37" s="52">
        <f t="shared" si="14"/>
        <v>-2.7820132418313861</v>
      </c>
      <c r="AG37" s="76">
        <f t="shared" si="15"/>
        <v>2.7820132418313861</v>
      </c>
      <c r="AH37" s="52">
        <f t="shared" si="16"/>
        <v>-0.12340454617921637</v>
      </c>
      <c r="AI37" s="52">
        <f t="shared" si="17"/>
        <v>0.12340454617921637</v>
      </c>
      <c r="AJ37" s="52">
        <f t="shared" si="18"/>
        <v>-1.3502016476284879</v>
      </c>
      <c r="AK37" s="52">
        <f t="shared" si="19"/>
        <v>1.3502016476284879</v>
      </c>
      <c r="AL37" s="57"/>
      <c r="AM37" s="85"/>
    </row>
    <row r="38" spans="1:39" ht="16" customHeight="1" x14ac:dyDescent="0.2">
      <c r="A38" s="19" t="s">
        <v>84</v>
      </c>
      <c r="B38" s="19">
        <v>2004</v>
      </c>
      <c r="C38" s="19">
        <v>2</v>
      </c>
      <c r="D38" s="19">
        <v>1</v>
      </c>
      <c r="E38" s="47" t="s">
        <v>60</v>
      </c>
      <c r="F38" s="47">
        <v>38252</v>
      </c>
      <c r="G38" s="19">
        <v>16</v>
      </c>
      <c r="H38" s="48">
        <v>50</v>
      </c>
      <c r="I38" s="48">
        <v>50</v>
      </c>
      <c r="J38" s="49" t="s">
        <v>60</v>
      </c>
      <c r="K38" s="48">
        <v>46</v>
      </c>
      <c r="L38" s="48">
        <v>54</v>
      </c>
      <c r="M38" s="47">
        <v>38252</v>
      </c>
      <c r="N38" s="50" t="s">
        <v>93</v>
      </c>
      <c r="O38" s="48">
        <f>VLOOKUP($B38,_data_elections!$A$2:$E$6,5,0)</f>
        <v>48.75601324183139</v>
      </c>
      <c r="P38" s="51">
        <f>IF(ISERROR(VLOOKUP(M38,_data_RCP!$B:$D,3,0)),"",VLOOKUP(M38,_data_RCP!$B:$D,3,0))</f>
        <v>47.065217391304344</v>
      </c>
      <c r="Q38" s="52">
        <f t="shared" si="0"/>
        <v>1.2439867581686102</v>
      </c>
      <c r="R38" s="53">
        <f t="shared" si="3"/>
        <v>-1.6907958505270457</v>
      </c>
      <c r="S38" s="53">
        <f t="shared" si="4"/>
        <v>1.2439867581686102</v>
      </c>
      <c r="T38" s="53">
        <f t="shared" si="5"/>
        <v>1.6907958505270457</v>
      </c>
      <c r="U38" s="52">
        <f t="shared" si="6"/>
        <v>0.44680909235843558</v>
      </c>
      <c r="V38" s="52">
        <f t="shared" si="7"/>
        <v>1</v>
      </c>
      <c r="W38" s="52">
        <f t="shared" si="8"/>
        <v>1</v>
      </c>
      <c r="X38" s="52">
        <f t="shared" si="1"/>
        <v>2.9347826086956559</v>
      </c>
      <c r="Y38" s="52">
        <f>VLOOKUP(M38,_data_models!$B:$D,3,0)</f>
        <v>45.974000000000004</v>
      </c>
      <c r="Z38" s="52">
        <f t="shared" si="2"/>
        <v>47.67973913043479</v>
      </c>
      <c r="AA38" s="53">
        <f t="shared" si="9"/>
        <v>-1.0762741113966001</v>
      </c>
      <c r="AB38" s="53">
        <f t="shared" si="10"/>
        <v>1.0762741113966001</v>
      </c>
      <c r="AC38" s="52">
        <f t="shared" si="11"/>
        <v>0.61452173913044561</v>
      </c>
      <c r="AD38" s="52">
        <f t="shared" si="12"/>
        <v>1</v>
      </c>
      <c r="AE38" s="52">
        <f t="shared" si="13"/>
        <v>1</v>
      </c>
      <c r="AF38" s="52">
        <f t="shared" si="14"/>
        <v>-2.7820132418313861</v>
      </c>
      <c r="AG38" s="76">
        <f t="shared" si="15"/>
        <v>2.7820132418313861</v>
      </c>
      <c r="AH38" s="52">
        <f t="shared" si="16"/>
        <v>-0.22340454617921779</v>
      </c>
      <c r="AI38" s="52">
        <f t="shared" si="17"/>
        <v>0.22340454617921779</v>
      </c>
      <c r="AJ38" s="52">
        <f t="shared" si="18"/>
        <v>-1.3835349809618194</v>
      </c>
      <c r="AK38" s="52">
        <f t="shared" si="19"/>
        <v>1.3835349809618194</v>
      </c>
      <c r="AL38" s="57"/>
      <c r="AM38" s="85"/>
    </row>
    <row r="39" spans="1:39" ht="16" customHeight="1" x14ac:dyDescent="0.2">
      <c r="A39" s="19" t="s">
        <v>84</v>
      </c>
      <c r="B39" s="19">
        <v>2004</v>
      </c>
      <c r="C39" s="19">
        <v>2</v>
      </c>
      <c r="D39" s="19">
        <v>1</v>
      </c>
      <c r="E39" s="47" t="s">
        <v>60</v>
      </c>
      <c r="F39" s="47">
        <v>38252</v>
      </c>
      <c r="G39" s="19">
        <v>3</v>
      </c>
      <c r="H39" s="48">
        <v>49</v>
      </c>
      <c r="I39" s="48">
        <v>51</v>
      </c>
      <c r="J39" s="49" t="s">
        <v>60</v>
      </c>
      <c r="K39" s="48">
        <v>48</v>
      </c>
      <c r="L39" s="48">
        <v>53</v>
      </c>
      <c r="M39" s="47">
        <v>38252</v>
      </c>
      <c r="N39" s="50" t="s">
        <v>94</v>
      </c>
      <c r="O39" s="48">
        <f>VLOOKUP($B39,_data_elections!$A$2:$E$6,5,0)</f>
        <v>48.75601324183139</v>
      </c>
      <c r="P39" s="51">
        <f>IF(ISERROR(VLOOKUP(M39,_data_RCP!$B:$D,3,0)),"",VLOOKUP(M39,_data_RCP!$B:$D,3,0))</f>
        <v>47.065217391304344</v>
      </c>
      <c r="Q39" s="52">
        <f t="shared" si="0"/>
        <v>0.24398675816861015</v>
      </c>
      <c r="R39" s="53">
        <f t="shared" si="3"/>
        <v>-1.6907958505270457</v>
      </c>
      <c r="S39" s="53">
        <f t="shared" si="4"/>
        <v>0.24398675816861015</v>
      </c>
      <c r="T39" s="53">
        <f t="shared" si="5"/>
        <v>1.6907958505270457</v>
      </c>
      <c r="U39" s="52">
        <f t="shared" si="6"/>
        <v>1.4468090923584356</v>
      </c>
      <c r="V39" s="52">
        <f t="shared" si="7"/>
        <v>1</v>
      </c>
      <c r="W39" s="52">
        <f t="shared" si="8"/>
        <v>1</v>
      </c>
      <c r="X39" s="52">
        <f t="shared" si="1"/>
        <v>1.9347826086956559</v>
      </c>
      <c r="Y39" s="52">
        <f>VLOOKUP(M39,_data_models!$B:$D,3,0)</f>
        <v>45.974000000000004</v>
      </c>
      <c r="Z39" s="52">
        <f t="shared" si="2"/>
        <v>47.346405797101454</v>
      </c>
      <c r="AA39" s="53">
        <f t="shared" si="9"/>
        <v>-1.4096074447299358</v>
      </c>
      <c r="AB39" s="53">
        <f t="shared" si="10"/>
        <v>1.4096074447299358</v>
      </c>
      <c r="AC39" s="52">
        <f t="shared" si="11"/>
        <v>0.28118840579710991</v>
      </c>
      <c r="AD39" s="52">
        <f t="shared" si="12"/>
        <v>1</v>
      </c>
      <c r="AE39" s="52">
        <f t="shared" si="13"/>
        <v>1</v>
      </c>
      <c r="AF39" s="52">
        <f t="shared" si="14"/>
        <v>-2.7820132418313861</v>
      </c>
      <c r="AG39" s="76">
        <f t="shared" si="15"/>
        <v>2.7820132418313861</v>
      </c>
      <c r="AH39" s="52">
        <f t="shared" si="16"/>
        <v>-0.72340454617921779</v>
      </c>
      <c r="AI39" s="52">
        <f t="shared" si="17"/>
        <v>0.72340454617921779</v>
      </c>
      <c r="AJ39" s="52">
        <f t="shared" si="18"/>
        <v>-1.5502016476284908</v>
      </c>
      <c r="AK39" s="52">
        <f t="shared" si="19"/>
        <v>1.5502016476284908</v>
      </c>
      <c r="AL39" s="57"/>
      <c r="AM39" s="85"/>
    </row>
    <row r="40" spans="1:39" ht="16" customHeight="1" x14ac:dyDescent="0.2">
      <c r="A40" s="19" t="s">
        <v>84</v>
      </c>
      <c r="B40" s="19">
        <v>2004</v>
      </c>
      <c r="C40" s="19">
        <v>2</v>
      </c>
      <c r="D40" s="19">
        <v>1</v>
      </c>
      <c r="E40" s="47" t="s">
        <v>60</v>
      </c>
      <c r="F40" s="47">
        <v>38252</v>
      </c>
      <c r="G40" s="19">
        <v>4</v>
      </c>
      <c r="H40" s="48">
        <v>49</v>
      </c>
      <c r="I40" s="48">
        <v>51</v>
      </c>
      <c r="J40" s="49" t="s">
        <v>60</v>
      </c>
      <c r="K40" s="48">
        <v>48</v>
      </c>
      <c r="L40" s="48">
        <v>54</v>
      </c>
      <c r="M40" s="47">
        <v>38252</v>
      </c>
      <c r="N40" s="50" t="s">
        <v>95</v>
      </c>
      <c r="O40" s="48">
        <f>VLOOKUP($B40,_data_elections!$A$2:$E$6,5,0)</f>
        <v>48.75601324183139</v>
      </c>
      <c r="P40" s="51">
        <f>IF(ISERROR(VLOOKUP(M40,_data_RCP!$B:$D,3,0)),"",VLOOKUP(M40,_data_RCP!$B:$D,3,0))</f>
        <v>47.065217391304344</v>
      </c>
      <c r="Q40" s="52">
        <f t="shared" si="0"/>
        <v>0.24398675816861015</v>
      </c>
      <c r="R40" s="53">
        <f t="shared" si="3"/>
        <v>-1.6907958505270457</v>
      </c>
      <c r="S40" s="53">
        <f t="shared" si="4"/>
        <v>0.24398675816861015</v>
      </c>
      <c r="T40" s="53">
        <f t="shared" si="5"/>
        <v>1.6907958505270457</v>
      </c>
      <c r="U40" s="52">
        <f t="shared" si="6"/>
        <v>1.4468090923584356</v>
      </c>
      <c r="V40" s="52">
        <f t="shared" si="7"/>
        <v>1</v>
      </c>
      <c r="W40" s="52">
        <f t="shared" si="8"/>
        <v>1</v>
      </c>
      <c r="X40" s="52">
        <f t="shared" si="1"/>
        <v>1.9347826086956559</v>
      </c>
      <c r="Y40" s="52">
        <f>VLOOKUP(M40,_data_models!$B:$D,3,0)</f>
        <v>45.974000000000004</v>
      </c>
      <c r="Z40" s="52">
        <f t="shared" si="2"/>
        <v>47.346405797101454</v>
      </c>
      <c r="AA40" s="53">
        <f t="shared" si="9"/>
        <v>-1.4096074447299358</v>
      </c>
      <c r="AB40" s="53">
        <f t="shared" si="10"/>
        <v>1.4096074447299358</v>
      </c>
      <c r="AC40" s="52">
        <f t="shared" si="11"/>
        <v>0.28118840579710991</v>
      </c>
      <c r="AD40" s="52">
        <f t="shared" si="12"/>
        <v>1</v>
      </c>
      <c r="AE40" s="52">
        <f t="shared" si="13"/>
        <v>1</v>
      </c>
      <c r="AF40" s="52">
        <f t="shared" si="14"/>
        <v>-2.7820132418313861</v>
      </c>
      <c r="AG40" s="76">
        <f t="shared" si="15"/>
        <v>2.7820132418313861</v>
      </c>
      <c r="AH40" s="52">
        <f t="shared" si="16"/>
        <v>-0.72340454617921779</v>
      </c>
      <c r="AI40" s="52">
        <f t="shared" si="17"/>
        <v>0.72340454617921779</v>
      </c>
      <c r="AJ40" s="52">
        <f t="shared" si="18"/>
        <v>-1.5502016476284908</v>
      </c>
      <c r="AK40" s="52">
        <f t="shared" si="19"/>
        <v>1.5502016476284908</v>
      </c>
      <c r="AL40" s="57"/>
      <c r="AM40" s="85"/>
    </row>
    <row r="41" spans="1:39" ht="16" customHeight="1" x14ac:dyDescent="0.2">
      <c r="A41" s="19" t="s">
        <v>84</v>
      </c>
      <c r="B41" s="19">
        <v>2004</v>
      </c>
      <c r="C41" s="19">
        <v>2</v>
      </c>
      <c r="D41" s="19">
        <v>1</v>
      </c>
      <c r="E41" s="47" t="s">
        <v>60</v>
      </c>
      <c r="F41" s="47">
        <v>38252</v>
      </c>
      <c r="G41" s="19">
        <v>20</v>
      </c>
      <c r="H41" s="48">
        <v>48.5</v>
      </c>
      <c r="I41" s="48">
        <v>51.5</v>
      </c>
      <c r="J41" s="49" t="s">
        <v>60</v>
      </c>
      <c r="K41" s="48">
        <v>48.5</v>
      </c>
      <c r="L41" s="48">
        <v>55</v>
      </c>
      <c r="M41" s="47">
        <v>38252</v>
      </c>
      <c r="N41" s="50" t="s">
        <v>96</v>
      </c>
      <c r="O41" s="48">
        <f>VLOOKUP($B41,_data_elections!$A$2:$E$6,5,0)</f>
        <v>48.75601324183139</v>
      </c>
      <c r="P41" s="51">
        <f>IF(ISERROR(VLOOKUP(M41,_data_RCP!$B:$D,3,0)),"",VLOOKUP(M41,_data_RCP!$B:$D,3,0))</f>
        <v>47.065217391304344</v>
      </c>
      <c r="Q41" s="52">
        <f t="shared" si="0"/>
        <v>-0.25601324183138985</v>
      </c>
      <c r="R41" s="53">
        <f t="shared" si="3"/>
        <v>-1.6907958505270457</v>
      </c>
      <c r="S41" s="53">
        <f t="shared" si="4"/>
        <v>0.25601324183138985</v>
      </c>
      <c r="T41" s="53">
        <f t="shared" si="5"/>
        <v>1.6907958505270457</v>
      </c>
      <c r="U41" s="52">
        <f t="shared" si="6"/>
        <v>1.4347826086956559</v>
      </c>
      <c r="V41" s="52">
        <f t="shared" si="7"/>
        <v>1</v>
      </c>
      <c r="W41" s="52">
        <f t="shared" si="8"/>
        <v>1</v>
      </c>
      <c r="X41" s="52">
        <f t="shared" si="1"/>
        <v>1.4347826086956559</v>
      </c>
      <c r="Y41" s="52">
        <f>VLOOKUP(M41,_data_models!$B:$D,3,0)</f>
        <v>45.974000000000004</v>
      </c>
      <c r="Z41" s="52">
        <f t="shared" si="2"/>
        <v>47.17973913043479</v>
      </c>
      <c r="AA41" s="53">
        <f t="shared" si="9"/>
        <v>-1.5762741113966001</v>
      </c>
      <c r="AB41" s="53">
        <f t="shared" si="10"/>
        <v>1.5762741113966001</v>
      </c>
      <c r="AC41" s="52">
        <f t="shared" si="11"/>
        <v>0.11452173913044561</v>
      </c>
      <c r="AD41" s="52">
        <f t="shared" si="12"/>
        <v>1</v>
      </c>
      <c r="AE41" s="52">
        <f t="shared" si="13"/>
        <v>1</v>
      </c>
      <c r="AF41" s="52">
        <f t="shared" si="14"/>
        <v>-2.7820132418313861</v>
      </c>
      <c r="AG41" s="76">
        <f t="shared" si="15"/>
        <v>2.7820132418313861</v>
      </c>
      <c r="AH41" s="52">
        <f t="shared" si="16"/>
        <v>-0.97340454617921779</v>
      </c>
      <c r="AI41" s="52">
        <f t="shared" si="17"/>
        <v>0.97340454617921779</v>
      </c>
      <c r="AJ41" s="52">
        <f t="shared" si="18"/>
        <v>-1.6335349809618194</v>
      </c>
      <c r="AK41" s="52">
        <f t="shared" si="19"/>
        <v>1.6335349809618194</v>
      </c>
      <c r="AL41" s="57"/>
      <c r="AM41" s="85"/>
    </row>
    <row r="42" spans="1:39" ht="16" customHeight="1" x14ac:dyDescent="0.2">
      <c r="A42" s="19" t="s">
        <v>84</v>
      </c>
      <c r="B42" s="19">
        <v>2004</v>
      </c>
      <c r="C42" s="19">
        <v>2</v>
      </c>
      <c r="D42" s="19">
        <v>1</v>
      </c>
      <c r="E42" s="47" t="s">
        <v>60</v>
      </c>
      <c r="F42" s="47">
        <v>38252</v>
      </c>
      <c r="G42" s="19">
        <v>31</v>
      </c>
      <c r="H42" s="48">
        <v>48</v>
      </c>
      <c r="I42" s="48">
        <v>52</v>
      </c>
      <c r="J42" s="49" t="s">
        <v>60</v>
      </c>
      <c r="K42" s="48">
        <v>49</v>
      </c>
      <c r="L42" s="48">
        <v>54</v>
      </c>
      <c r="M42" s="47">
        <v>38252</v>
      </c>
      <c r="N42" s="50" t="s">
        <v>60</v>
      </c>
      <c r="O42" s="48">
        <f>VLOOKUP($B42,_data_elections!$A$2:$E$6,5,0)</f>
        <v>48.75601324183139</v>
      </c>
      <c r="P42" s="51">
        <f>IF(ISERROR(VLOOKUP(M42,_data_RCP!$B:$D,3,0)),"",VLOOKUP(M42,_data_RCP!$B:$D,3,0))</f>
        <v>47.065217391304344</v>
      </c>
      <c r="Q42" s="52">
        <f t="shared" si="0"/>
        <v>-0.75601324183138985</v>
      </c>
      <c r="R42" s="53">
        <f t="shared" si="3"/>
        <v>-1.6907958505270457</v>
      </c>
      <c r="S42" s="53">
        <f t="shared" si="4"/>
        <v>0.75601324183138985</v>
      </c>
      <c r="T42" s="53">
        <f t="shared" si="5"/>
        <v>1.6907958505270457</v>
      </c>
      <c r="U42" s="52">
        <f t="shared" si="6"/>
        <v>0.93478260869565588</v>
      </c>
      <c r="V42" s="52">
        <f t="shared" si="7"/>
        <v>1</v>
      </c>
      <c r="W42" s="52">
        <f t="shared" si="8"/>
        <v>1</v>
      </c>
      <c r="X42" s="52">
        <f t="shared" si="1"/>
        <v>0.93478260869565588</v>
      </c>
      <c r="Y42" s="52">
        <f>VLOOKUP(M42,_data_models!$B:$D,3,0)</f>
        <v>45.974000000000004</v>
      </c>
      <c r="Z42" s="52">
        <f t="shared" si="2"/>
        <v>47.013072463768118</v>
      </c>
      <c r="AA42" s="53">
        <f t="shared" si="9"/>
        <v>-1.7429407780632715</v>
      </c>
      <c r="AB42" s="53">
        <f t="shared" si="10"/>
        <v>1.7429407780632715</v>
      </c>
      <c r="AC42" s="52">
        <f t="shared" si="11"/>
        <v>-5.2144927536225794E-2</v>
      </c>
      <c r="AD42" s="52">
        <f t="shared" si="12"/>
        <v>-1</v>
      </c>
      <c r="AE42" s="52">
        <f t="shared" si="13"/>
        <v>-1</v>
      </c>
      <c r="AF42" s="52">
        <f t="shared" si="14"/>
        <v>-2.7820132418313861</v>
      </c>
      <c r="AG42" s="76">
        <f t="shared" si="15"/>
        <v>2.7820132418313861</v>
      </c>
      <c r="AH42" s="52">
        <f t="shared" si="16"/>
        <v>-1.2234045461792178</v>
      </c>
      <c r="AI42" s="52">
        <f t="shared" si="17"/>
        <v>1.2234045461792178</v>
      </c>
      <c r="AJ42" s="52">
        <f t="shared" si="18"/>
        <v>-1.7168683142951622</v>
      </c>
      <c r="AK42" s="52">
        <f t="shared" si="19"/>
        <v>1.7168683142951622</v>
      </c>
      <c r="AL42" s="57"/>
      <c r="AM42" s="85"/>
    </row>
    <row r="43" spans="1:39" ht="16" customHeight="1" x14ac:dyDescent="0.2">
      <c r="A43" s="19" t="s">
        <v>84</v>
      </c>
      <c r="B43" s="19">
        <v>2004</v>
      </c>
      <c r="C43" s="19">
        <v>2</v>
      </c>
      <c r="D43" s="19">
        <v>1</v>
      </c>
      <c r="E43" s="47" t="s">
        <v>60</v>
      </c>
      <c r="F43" s="47">
        <v>38252</v>
      </c>
      <c r="G43" s="19">
        <v>32</v>
      </c>
      <c r="H43" s="48">
        <v>48</v>
      </c>
      <c r="I43" s="48">
        <v>52</v>
      </c>
      <c r="J43" s="49" t="s">
        <v>60</v>
      </c>
      <c r="K43" s="48" t="s">
        <v>60</v>
      </c>
      <c r="L43" s="48" t="s">
        <v>60</v>
      </c>
      <c r="M43" s="47">
        <v>38252</v>
      </c>
      <c r="N43" s="50" t="s">
        <v>60</v>
      </c>
      <c r="O43" s="48">
        <f>VLOOKUP($B43,_data_elections!$A$2:$E$6,5,0)</f>
        <v>48.75601324183139</v>
      </c>
      <c r="P43" s="51">
        <f>IF(ISERROR(VLOOKUP(M43,_data_RCP!$B:$D,3,0)),"",VLOOKUP(M43,_data_RCP!$B:$D,3,0))</f>
        <v>47.065217391304344</v>
      </c>
      <c r="Q43" s="52">
        <f t="shared" si="0"/>
        <v>-0.75601324183138985</v>
      </c>
      <c r="R43" s="53">
        <f t="shared" si="3"/>
        <v>-1.6907958505270457</v>
      </c>
      <c r="S43" s="53">
        <f t="shared" si="4"/>
        <v>0.75601324183138985</v>
      </c>
      <c r="T43" s="53">
        <f t="shared" si="5"/>
        <v>1.6907958505270457</v>
      </c>
      <c r="U43" s="52">
        <f t="shared" si="6"/>
        <v>0.93478260869565588</v>
      </c>
      <c r="V43" s="52">
        <f t="shared" si="7"/>
        <v>1</v>
      </c>
      <c r="W43" s="52">
        <f t="shared" si="8"/>
        <v>1</v>
      </c>
      <c r="X43" s="52">
        <f t="shared" si="1"/>
        <v>0.93478260869565588</v>
      </c>
      <c r="Y43" s="52">
        <f>VLOOKUP(M43,_data_models!$B:$D,3,0)</f>
        <v>45.974000000000004</v>
      </c>
      <c r="Z43" s="52">
        <f t="shared" si="2"/>
        <v>47.013072463768118</v>
      </c>
      <c r="AA43" s="53">
        <f t="shared" si="9"/>
        <v>-1.7429407780632715</v>
      </c>
      <c r="AB43" s="53">
        <f t="shared" si="10"/>
        <v>1.7429407780632715</v>
      </c>
      <c r="AC43" s="52">
        <f t="shared" si="11"/>
        <v>-5.2144927536225794E-2</v>
      </c>
      <c r="AD43" s="52">
        <f t="shared" si="12"/>
        <v>-1</v>
      </c>
      <c r="AE43" s="52">
        <f t="shared" si="13"/>
        <v>-1</v>
      </c>
      <c r="AF43" s="52">
        <f t="shared" si="14"/>
        <v>-2.7820132418313861</v>
      </c>
      <c r="AG43" s="76">
        <f t="shared" si="15"/>
        <v>2.7820132418313861</v>
      </c>
      <c r="AH43" s="52">
        <f t="shared" si="16"/>
        <v>-1.2234045461792178</v>
      </c>
      <c r="AI43" s="52">
        <f t="shared" si="17"/>
        <v>1.2234045461792178</v>
      </c>
      <c r="AJ43" s="52">
        <f t="shared" si="18"/>
        <v>-1.7168683142951622</v>
      </c>
      <c r="AK43" s="52">
        <f t="shared" si="19"/>
        <v>1.7168683142951622</v>
      </c>
      <c r="AL43" s="57"/>
      <c r="AM43" s="85"/>
    </row>
    <row r="44" spans="1:39" ht="16" customHeight="1" x14ac:dyDescent="0.2">
      <c r="A44" s="19" t="s">
        <v>84</v>
      </c>
      <c r="B44" s="19">
        <v>2004</v>
      </c>
      <c r="C44" s="19">
        <v>2</v>
      </c>
      <c r="D44" s="19">
        <v>1</v>
      </c>
      <c r="E44" s="47" t="s">
        <v>60</v>
      </c>
      <c r="F44" s="47">
        <v>38252</v>
      </c>
      <c r="G44" s="19">
        <v>26</v>
      </c>
      <c r="H44" s="48">
        <v>48</v>
      </c>
      <c r="I44" s="48">
        <v>52</v>
      </c>
      <c r="J44" s="49" t="s">
        <v>60</v>
      </c>
      <c r="K44" s="48">
        <v>49</v>
      </c>
      <c r="L44" s="48">
        <v>53</v>
      </c>
      <c r="M44" s="47">
        <v>38252</v>
      </c>
      <c r="N44" s="50" t="s">
        <v>97</v>
      </c>
      <c r="O44" s="48">
        <f>VLOOKUP($B44,_data_elections!$A$2:$E$6,5,0)</f>
        <v>48.75601324183139</v>
      </c>
      <c r="P44" s="51">
        <f>IF(ISERROR(VLOOKUP(M44,_data_RCP!$B:$D,3,0)),"",VLOOKUP(M44,_data_RCP!$B:$D,3,0))</f>
        <v>47.065217391304344</v>
      </c>
      <c r="Q44" s="52">
        <f t="shared" si="0"/>
        <v>-0.75601324183138985</v>
      </c>
      <c r="R44" s="53">
        <f t="shared" si="3"/>
        <v>-1.6907958505270457</v>
      </c>
      <c r="S44" s="53">
        <f t="shared" si="4"/>
        <v>0.75601324183138985</v>
      </c>
      <c r="T44" s="53">
        <f t="shared" si="5"/>
        <v>1.6907958505270457</v>
      </c>
      <c r="U44" s="52">
        <f t="shared" si="6"/>
        <v>0.93478260869565588</v>
      </c>
      <c r="V44" s="52">
        <f t="shared" si="7"/>
        <v>1</v>
      </c>
      <c r="W44" s="52">
        <f t="shared" si="8"/>
        <v>1</v>
      </c>
      <c r="X44" s="52">
        <f t="shared" si="1"/>
        <v>0.93478260869565588</v>
      </c>
      <c r="Y44" s="52">
        <f>VLOOKUP(M44,_data_models!$B:$D,3,0)</f>
        <v>45.974000000000004</v>
      </c>
      <c r="Z44" s="52">
        <f t="shared" si="2"/>
        <v>47.013072463768118</v>
      </c>
      <c r="AA44" s="53">
        <f t="shared" si="9"/>
        <v>-1.7429407780632715</v>
      </c>
      <c r="AB44" s="53">
        <f t="shared" si="10"/>
        <v>1.7429407780632715</v>
      </c>
      <c r="AC44" s="52">
        <f t="shared" si="11"/>
        <v>-5.2144927536225794E-2</v>
      </c>
      <c r="AD44" s="52">
        <f t="shared" si="12"/>
        <v>-1</v>
      </c>
      <c r="AE44" s="52">
        <f t="shared" si="13"/>
        <v>-1</v>
      </c>
      <c r="AF44" s="52">
        <f t="shared" si="14"/>
        <v>-2.7820132418313861</v>
      </c>
      <c r="AG44" s="76">
        <f t="shared" si="15"/>
        <v>2.7820132418313861</v>
      </c>
      <c r="AH44" s="52">
        <f t="shared" si="16"/>
        <v>-1.2234045461792178</v>
      </c>
      <c r="AI44" s="52">
        <f t="shared" si="17"/>
        <v>1.2234045461792178</v>
      </c>
      <c r="AJ44" s="52">
        <f t="shared" si="18"/>
        <v>-1.7168683142951622</v>
      </c>
      <c r="AK44" s="52">
        <f t="shared" si="19"/>
        <v>1.7168683142951622</v>
      </c>
      <c r="AL44" s="57"/>
      <c r="AM44" s="85"/>
    </row>
    <row r="45" spans="1:39" ht="16" customHeight="1" x14ac:dyDescent="0.2">
      <c r="A45" s="19" t="s">
        <v>98</v>
      </c>
      <c r="B45" s="19">
        <v>2004</v>
      </c>
      <c r="C45" s="19">
        <v>3</v>
      </c>
      <c r="D45" s="19">
        <v>1</v>
      </c>
      <c r="E45" s="47" t="s">
        <v>60</v>
      </c>
      <c r="F45" s="47">
        <v>38285</v>
      </c>
      <c r="G45" s="19">
        <v>30</v>
      </c>
      <c r="H45" s="48">
        <v>54</v>
      </c>
      <c r="I45" s="48">
        <v>46</v>
      </c>
      <c r="J45" s="49" t="s">
        <v>60</v>
      </c>
      <c r="K45" s="48">
        <v>44</v>
      </c>
      <c r="L45" s="48">
        <v>49</v>
      </c>
      <c r="M45" s="47">
        <v>38285</v>
      </c>
      <c r="N45" s="50" t="s">
        <v>99</v>
      </c>
      <c r="O45" s="48">
        <f>VLOOKUP($B45,_data_elections!$A$2:$E$6,5,0)</f>
        <v>48.75601324183139</v>
      </c>
      <c r="P45" s="51">
        <f>IF(ISERROR(VLOOKUP(M45,_data_RCP!$B:$D,3,0)),"",VLOOKUP(M45,_data_RCP!$B:$D,3,0))</f>
        <v>48.52320675105485</v>
      </c>
      <c r="Q45" s="52">
        <f t="shared" si="0"/>
        <v>5.2439867581686102</v>
      </c>
      <c r="R45" s="53">
        <f t="shared" si="3"/>
        <v>-0.23280649077653948</v>
      </c>
      <c r="S45" s="53">
        <f t="shared" si="4"/>
        <v>5.2439867581686102</v>
      </c>
      <c r="T45" s="53">
        <f t="shared" si="5"/>
        <v>0.23280649077653948</v>
      </c>
      <c r="U45" s="52">
        <f t="shared" si="6"/>
        <v>-5.0111802673920707</v>
      </c>
      <c r="V45" s="52">
        <f t="shared" si="7"/>
        <v>1</v>
      </c>
      <c r="W45" s="52">
        <f t="shared" si="8"/>
        <v>0</v>
      </c>
      <c r="X45" s="52">
        <f t="shared" si="1"/>
        <v>5.4767932489451496</v>
      </c>
      <c r="Y45" s="52">
        <f>VLOOKUP(M45,_data_models!$B:$D,3,0)</f>
        <v>45.974000000000004</v>
      </c>
      <c r="Z45" s="52">
        <f t="shared" si="2"/>
        <v>49.499068917018285</v>
      </c>
      <c r="AA45" s="53">
        <f t="shared" si="9"/>
        <v>0.74305567518689486</v>
      </c>
      <c r="AB45" s="53">
        <f t="shared" si="10"/>
        <v>0.74305567518689486</v>
      </c>
      <c r="AC45" s="52">
        <f t="shared" si="11"/>
        <v>-0.51024918441035538</v>
      </c>
      <c r="AD45" s="52">
        <f t="shared" si="12"/>
        <v>1</v>
      </c>
      <c r="AE45" s="52">
        <f t="shared" si="13"/>
        <v>0</v>
      </c>
      <c r="AF45" s="52">
        <f t="shared" si="14"/>
        <v>-2.7820132418313861</v>
      </c>
      <c r="AG45" s="76">
        <f t="shared" si="15"/>
        <v>2.7820132418313861</v>
      </c>
      <c r="AH45" s="52">
        <f t="shared" si="16"/>
        <v>2.5055901336960389</v>
      </c>
      <c r="AI45" s="52">
        <f t="shared" si="17"/>
        <v>2.5055901336960389</v>
      </c>
      <c r="AJ45" s="52">
        <f t="shared" si="18"/>
        <v>0.25512459220517769</v>
      </c>
      <c r="AK45" s="52">
        <f t="shared" si="19"/>
        <v>0.25512459220517769</v>
      </c>
      <c r="AL45" s="57"/>
      <c r="AM45" s="85"/>
    </row>
    <row r="46" spans="1:39" ht="16" customHeight="1" x14ac:dyDescent="0.2">
      <c r="A46" s="19" t="s">
        <v>98</v>
      </c>
      <c r="B46" s="19">
        <v>2004</v>
      </c>
      <c r="C46" s="19">
        <v>3</v>
      </c>
      <c r="D46" s="19">
        <v>1</v>
      </c>
      <c r="E46" s="47" t="s">
        <v>60</v>
      </c>
      <c r="F46" s="47">
        <v>38285</v>
      </c>
      <c r="G46" s="19">
        <v>23</v>
      </c>
      <c r="H46" s="48">
        <v>52</v>
      </c>
      <c r="I46" s="48">
        <v>48</v>
      </c>
      <c r="J46" s="49" t="s">
        <v>60</v>
      </c>
      <c r="K46" s="48">
        <v>46</v>
      </c>
      <c r="L46" s="48">
        <v>49</v>
      </c>
      <c r="M46" s="47">
        <v>38285</v>
      </c>
      <c r="N46" s="50" t="s">
        <v>100</v>
      </c>
      <c r="O46" s="48">
        <f>VLOOKUP($B46,_data_elections!$A$2:$E$6,5,0)</f>
        <v>48.75601324183139</v>
      </c>
      <c r="P46" s="51">
        <f>IF(ISERROR(VLOOKUP(M46,_data_RCP!$B:$D,3,0)),"",VLOOKUP(M46,_data_RCP!$B:$D,3,0))</f>
        <v>48.52320675105485</v>
      </c>
      <c r="Q46" s="52">
        <f t="shared" si="0"/>
        <v>3.2439867581686102</v>
      </c>
      <c r="R46" s="53">
        <f t="shared" si="3"/>
        <v>-0.23280649077653948</v>
      </c>
      <c r="S46" s="53">
        <f t="shared" si="4"/>
        <v>3.2439867581686102</v>
      </c>
      <c r="T46" s="53">
        <f t="shared" si="5"/>
        <v>0.23280649077653948</v>
      </c>
      <c r="U46" s="52">
        <f t="shared" si="6"/>
        <v>-3.0111802673920707</v>
      </c>
      <c r="V46" s="52">
        <f t="shared" si="7"/>
        <v>1</v>
      </c>
      <c r="W46" s="52">
        <f t="shared" si="8"/>
        <v>0</v>
      </c>
      <c r="X46" s="52">
        <f t="shared" si="1"/>
        <v>3.4767932489451496</v>
      </c>
      <c r="Y46" s="52">
        <f>VLOOKUP(M46,_data_models!$B:$D,3,0)</f>
        <v>45.974000000000004</v>
      </c>
      <c r="Z46" s="52">
        <f t="shared" si="2"/>
        <v>48.832402250351613</v>
      </c>
      <c r="AA46" s="53">
        <f t="shared" si="9"/>
        <v>7.6389008520223456E-2</v>
      </c>
      <c r="AB46" s="53">
        <f t="shared" si="10"/>
        <v>7.6389008520223456E-2</v>
      </c>
      <c r="AC46" s="52">
        <f t="shared" si="11"/>
        <v>0.15641748225631602</v>
      </c>
      <c r="AD46" s="52">
        <f t="shared" si="12"/>
        <v>1</v>
      </c>
      <c r="AE46" s="52">
        <f t="shared" si="13"/>
        <v>1</v>
      </c>
      <c r="AF46" s="52">
        <f t="shared" si="14"/>
        <v>-2.7820132418313861</v>
      </c>
      <c r="AG46" s="76">
        <f t="shared" si="15"/>
        <v>2.7820132418313861</v>
      </c>
      <c r="AH46" s="52">
        <f t="shared" si="16"/>
        <v>1.5055901336960389</v>
      </c>
      <c r="AI46" s="52">
        <f t="shared" si="17"/>
        <v>1.5055901336960389</v>
      </c>
      <c r="AJ46" s="52">
        <f t="shared" si="18"/>
        <v>-7.820874112815801E-2</v>
      </c>
      <c r="AK46" s="52">
        <f t="shared" si="19"/>
        <v>7.820874112815801E-2</v>
      </c>
      <c r="AL46" s="57"/>
      <c r="AM46" s="85"/>
    </row>
    <row r="47" spans="1:39" ht="16" customHeight="1" x14ac:dyDescent="0.2">
      <c r="A47" s="19" t="s">
        <v>98</v>
      </c>
      <c r="B47" s="19">
        <v>2004</v>
      </c>
      <c r="C47" s="19">
        <v>3</v>
      </c>
      <c r="D47" s="19">
        <v>1</v>
      </c>
      <c r="E47" s="47" t="s">
        <v>60</v>
      </c>
      <c r="F47" s="47">
        <v>38285</v>
      </c>
      <c r="G47" s="19">
        <v>2</v>
      </c>
      <c r="H47" s="48">
        <v>51</v>
      </c>
      <c r="I47" s="48">
        <v>49</v>
      </c>
      <c r="J47" s="49" t="s">
        <v>60</v>
      </c>
      <c r="K47" s="48">
        <v>46</v>
      </c>
      <c r="L47" s="48">
        <v>52</v>
      </c>
      <c r="M47" s="47">
        <v>38285</v>
      </c>
      <c r="N47" s="50" t="s">
        <v>101</v>
      </c>
      <c r="O47" s="48">
        <f>VLOOKUP($B47,_data_elections!$A$2:$E$6,5,0)</f>
        <v>48.75601324183139</v>
      </c>
      <c r="P47" s="51">
        <f>IF(ISERROR(VLOOKUP(M47,_data_RCP!$B:$D,3,0)),"",VLOOKUP(M47,_data_RCP!$B:$D,3,0))</f>
        <v>48.52320675105485</v>
      </c>
      <c r="Q47" s="52">
        <f t="shared" si="0"/>
        <v>2.2439867581686102</v>
      </c>
      <c r="R47" s="53">
        <f t="shared" si="3"/>
        <v>-0.23280649077653948</v>
      </c>
      <c r="S47" s="53">
        <f t="shared" si="4"/>
        <v>2.2439867581686102</v>
      </c>
      <c r="T47" s="53">
        <f t="shared" si="5"/>
        <v>0.23280649077653948</v>
      </c>
      <c r="U47" s="52">
        <f t="shared" si="6"/>
        <v>-2.0111802673920707</v>
      </c>
      <c r="V47" s="52">
        <f t="shared" si="7"/>
        <v>1</v>
      </c>
      <c r="W47" s="52">
        <f t="shared" si="8"/>
        <v>0</v>
      </c>
      <c r="X47" s="52">
        <f t="shared" si="1"/>
        <v>2.4767932489451496</v>
      </c>
      <c r="Y47" s="52">
        <f>VLOOKUP(M47,_data_models!$B:$D,3,0)</f>
        <v>45.974000000000004</v>
      </c>
      <c r="Z47" s="52">
        <f t="shared" si="2"/>
        <v>48.499068917018285</v>
      </c>
      <c r="AA47" s="53">
        <f t="shared" si="9"/>
        <v>-0.25694432481310514</v>
      </c>
      <c r="AB47" s="53">
        <f t="shared" si="10"/>
        <v>0.25694432481310514</v>
      </c>
      <c r="AC47" s="52">
        <f t="shared" si="11"/>
        <v>-2.4137834036565664E-2</v>
      </c>
      <c r="AD47" s="52">
        <f t="shared" si="12"/>
        <v>-1</v>
      </c>
      <c r="AE47" s="52">
        <f t="shared" si="13"/>
        <v>-1</v>
      </c>
      <c r="AF47" s="52">
        <f t="shared" si="14"/>
        <v>-2.7820132418313861</v>
      </c>
      <c r="AG47" s="76">
        <f t="shared" si="15"/>
        <v>2.7820132418313861</v>
      </c>
      <c r="AH47" s="52">
        <f t="shared" si="16"/>
        <v>1.0055901336960389</v>
      </c>
      <c r="AI47" s="52">
        <f t="shared" si="17"/>
        <v>1.0055901336960389</v>
      </c>
      <c r="AJ47" s="52">
        <f t="shared" si="18"/>
        <v>-0.24487540779482231</v>
      </c>
      <c r="AK47" s="52">
        <f t="shared" si="19"/>
        <v>0.24487540779482231</v>
      </c>
      <c r="AL47" s="57"/>
      <c r="AM47" s="85"/>
    </row>
    <row r="48" spans="1:39" ht="16" customHeight="1" x14ac:dyDescent="0.2">
      <c r="A48" s="19" t="s">
        <v>98</v>
      </c>
      <c r="B48" s="19">
        <v>2004</v>
      </c>
      <c r="C48" s="19">
        <v>3</v>
      </c>
      <c r="D48" s="19">
        <v>1</v>
      </c>
      <c r="E48" s="47" t="s">
        <v>60</v>
      </c>
      <c r="F48" s="47">
        <v>38285</v>
      </c>
      <c r="G48" s="19">
        <v>29</v>
      </c>
      <c r="H48" s="48">
        <v>50.5</v>
      </c>
      <c r="I48" s="48">
        <v>49.5</v>
      </c>
      <c r="J48" s="49" t="s">
        <v>60</v>
      </c>
      <c r="K48" s="48">
        <v>48</v>
      </c>
      <c r="L48" s="48">
        <v>51</v>
      </c>
      <c r="M48" s="47">
        <v>38285</v>
      </c>
      <c r="N48" s="50" t="s">
        <v>60</v>
      </c>
      <c r="O48" s="48">
        <f>VLOOKUP($B48,_data_elections!$A$2:$E$6,5,0)</f>
        <v>48.75601324183139</v>
      </c>
      <c r="P48" s="51">
        <f>IF(ISERROR(VLOOKUP(M48,_data_RCP!$B:$D,3,0)),"",VLOOKUP(M48,_data_RCP!$B:$D,3,0))</f>
        <v>48.52320675105485</v>
      </c>
      <c r="Q48" s="52">
        <f t="shared" si="0"/>
        <v>1.7439867581686102</v>
      </c>
      <c r="R48" s="53">
        <f t="shared" si="3"/>
        <v>-0.23280649077653948</v>
      </c>
      <c r="S48" s="53">
        <f t="shared" si="4"/>
        <v>1.7439867581686102</v>
      </c>
      <c r="T48" s="53">
        <f t="shared" si="5"/>
        <v>0.23280649077653948</v>
      </c>
      <c r="U48" s="52">
        <f t="shared" si="6"/>
        <v>-1.5111802673920707</v>
      </c>
      <c r="V48" s="52">
        <f t="shared" si="7"/>
        <v>1</v>
      </c>
      <c r="W48" s="52">
        <f t="shared" si="8"/>
        <v>0</v>
      </c>
      <c r="X48" s="52">
        <f t="shared" si="1"/>
        <v>1.9767932489451496</v>
      </c>
      <c r="Y48" s="52">
        <f>VLOOKUP(M48,_data_models!$B:$D,3,0)</f>
        <v>45.974000000000004</v>
      </c>
      <c r="Z48" s="52">
        <f t="shared" si="2"/>
        <v>48.332402250351613</v>
      </c>
      <c r="AA48" s="53">
        <f t="shared" si="9"/>
        <v>-0.42361099147977654</v>
      </c>
      <c r="AB48" s="53">
        <f t="shared" si="10"/>
        <v>0.42361099147977654</v>
      </c>
      <c r="AC48" s="52">
        <f t="shared" si="11"/>
        <v>-0.19080450070323707</v>
      </c>
      <c r="AD48" s="52">
        <f t="shared" si="12"/>
        <v>-1</v>
      </c>
      <c r="AE48" s="52">
        <f t="shared" si="13"/>
        <v>-1</v>
      </c>
      <c r="AF48" s="52">
        <f t="shared" si="14"/>
        <v>-2.7820132418313861</v>
      </c>
      <c r="AG48" s="76">
        <f t="shared" si="15"/>
        <v>2.7820132418313861</v>
      </c>
      <c r="AH48" s="52">
        <f t="shared" si="16"/>
        <v>0.75559013369603889</v>
      </c>
      <c r="AI48" s="52">
        <f t="shared" si="17"/>
        <v>0.75559013369603889</v>
      </c>
      <c r="AJ48" s="52">
        <f t="shared" si="18"/>
        <v>-0.32820874112815801</v>
      </c>
      <c r="AK48" s="52">
        <f t="shared" si="19"/>
        <v>0.32820874112815801</v>
      </c>
      <c r="AL48" s="57"/>
      <c r="AM48" s="85"/>
    </row>
    <row r="49" spans="1:42" ht="16" customHeight="1" x14ac:dyDescent="0.2">
      <c r="A49" s="19" t="s">
        <v>98</v>
      </c>
      <c r="B49" s="19">
        <v>2004</v>
      </c>
      <c r="C49" s="19">
        <v>3</v>
      </c>
      <c r="D49" s="19">
        <v>1</v>
      </c>
      <c r="E49" s="47" t="s">
        <v>60</v>
      </c>
      <c r="F49" s="47">
        <v>38285</v>
      </c>
      <c r="G49" s="19">
        <v>18</v>
      </c>
      <c r="H49" s="48">
        <v>50.25</v>
      </c>
      <c r="I49" s="48">
        <v>49.75</v>
      </c>
      <c r="J49" s="49" t="s">
        <v>60</v>
      </c>
      <c r="K49" s="48">
        <v>48</v>
      </c>
      <c r="L49" s="48">
        <v>51.5</v>
      </c>
      <c r="M49" s="47">
        <v>38285</v>
      </c>
      <c r="N49" s="50" t="s">
        <v>102</v>
      </c>
      <c r="O49" s="48">
        <f>VLOOKUP($B49,_data_elections!$A$2:$E$6,5,0)</f>
        <v>48.75601324183139</v>
      </c>
      <c r="P49" s="51">
        <f>IF(ISERROR(VLOOKUP(M49,_data_RCP!$B:$D,3,0)),"",VLOOKUP(M49,_data_RCP!$B:$D,3,0))</f>
        <v>48.52320675105485</v>
      </c>
      <c r="Q49" s="52">
        <f t="shared" si="0"/>
        <v>1.4939867581686102</v>
      </c>
      <c r="R49" s="53">
        <f t="shared" si="3"/>
        <v>-0.23280649077653948</v>
      </c>
      <c r="S49" s="53">
        <f t="shared" si="4"/>
        <v>1.4939867581686102</v>
      </c>
      <c r="T49" s="53">
        <f t="shared" si="5"/>
        <v>0.23280649077653948</v>
      </c>
      <c r="U49" s="52">
        <f t="shared" si="6"/>
        <v>-1.2611802673920707</v>
      </c>
      <c r="V49" s="52">
        <f t="shared" si="7"/>
        <v>1</v>
      </c>
      <c r="W49" s="52">
        <f t="shared" si="8"/>
        <v>0</v>
      </c>
      <c r="X49" s="52">
        <f t="shared" si="1"/>
        <v>1.7267932489451496</v>
      </c>
      <c r="Y49" s="52">
        <f>VLOOKUP(M49,_data_models!$B:$D,3,0)</f>
        <v>45.974000000000004</v>
      </c>
      <c r="Z49" s="52">
        <f t="shared" si="2"/>
        <v>48.249068917018285</v>
      </c>
      <c r="AA49" s="53">
        <f t="shared" si="9"/>
        <v>-0.50694432481310514</v>
      </c>
      <c r="AB49" s="53">
        <f t="shared" si="10"/>
        <v>0.50694432481310514</v>
      </c>
      <c r="AC49" s="52">
        <f t="shared" si="11"/>
        <v>-0.27413783403656566</v>
      </c>
      <c r="AD49" s="52">
        <f t="shared" si="12"/>
        <v>-1</v>
      </c>
      <c r="AE49" s="52">
        <f t="shared" si="13"/>
        <v>-1</v>
      </c>
      <c r="AF49" s="52">
        <f t="shared" si="14"/>
        <v>-2.7820132418313861</v>
      </c>
      <c r="AG49" s="76">
        <f t="shared" si="15"/>
        <v>2.7820132418313861</v>
      </c>
      <c r="AH49" s="52">
        <f t="shared" si="16"/>
        <v>0.63059013369603889</v>
      </c>
      <c r="AI49" s="52">
        <f t="shared" si="17"/>
        <v>0.63059013369603889</v>
      </c>
      <c r="AJ49" s="52">
        <f t="shared" si="18"/>
        <v>-0.36987540779482231</v>
      </c>
      <c r="AK49" s="52">
        <f t="shared" si="19"/>
        <v>0.36987540779482231</v>
      </c>
      <c r="AL49" s="57"/>
      <c r="AM49" s="85"/>
      <c r="AO49" s="56"/>
      <c r="AP49" s="56"/>
    </row>
    <row r="50" spans="1:42" ht="16" customHeight="1" x14ac:dyDescent="0.2">
      <c r="A50" s="19" t="s">
        <v>98</v>
      </c>
      <c r="B50" s="19">
        <v>2004</v>
      </c>
      <c r="C50" s="19">
        <v>3</v>
      </c>
      <c r="D50" s="19">
        <v>1</v>
      </c>
      <c r="E50" s="47" t="s">
        <v>60</v>
      </c>
      <c r="F50" s="47">
        <v>38285</v>
      </c>
      <c r="G50" s="19">
        <v>26</v>
      </c>
      <c r="H50" s="48">
        <v>50</v>
      </c>
      <c r="I50" s="48">
        <v>50</v>
      </c>
      <c r="J50" s="49" t="s">
        <v>60</v>
      </c>
      <c r="K50" s="48">
        <v>49</v>
      </c>
      <c r="L50" s="48">
        <v>52</v>
      </c>
      <c r="M50" s="47">
        <v>38285</v>
      </c>
      <c r="N50" s="50" t="s">
        <v>103</v>
      </c>
      <c r="O50" s="48">
        <f>VLOOKUP($B50,_data_elections!$A$2:$E$6,5,0)</f>
        <v>48.75601324183139</v>
      </c>
      <c r="P50" s="51">
        <f>IF(ISERROR(VLOOKUP(M50,_data_RCP!$B:$D,3,0)),"",VLOOKUP(M50,_data_RCP!$B:$D,3,0))</f>
        <v>48.52320675105485</v>
      </c>
      <c r="Q50" s="52">
        <f t="shared" si="0"/>
        <v>1.2439867581686102</v>
      </c>
      <c r="R50" s="53">
        <f t="shared" si="3"/>
        <v>-0.23280649077653948</v>
      </c>
      <c r="S50" s="53">
        <f t="shared" si="4"/>
        <v>1.2439867581686102</v>
      </c>
      <c r="T50" s="53">
        <f t="shared" si="5"/>
        <v>0.23280649077653948</v>
      </c>
      <c r="U50" s="52">
        <f t="shared" si="6"/>
        <v>-1.0111802673920707</v>
      </c>
      <c r="V50" s="52">
        <f t="shared" si="7"/>
        <v>1</v>
      </c>
      <c r="W50" s="52">
        <f t="shared" si="8"/>
        <v>0</v>
      </c>
      <c r="X50" s="52">
        <f t="shared" si="1"/>
        <v>1.4767932489451496</v>
      </c>
      <c r="Y50" s="52">
        <f>VLOOKUP(M50,_data_models!$B:$D,3,0)</f>
        <v>45.974000000000004</v>
      </c>
      <c r="Z50" s="52">
        <f t="shared" si="2"/>
        <v>48.165735583684949</v>
      </c>
      <c r="AA50" s="53">
        <f t="shared" si="9"/>
        <v>-0.59027765814644084</v>
      </c>
      <c r="AB50" s="53">
        <f t="shared" si="10"/>
        <v>0.59027765814644084</v>
      </c>
      <c r="AC50" s="52">
        <f t="shared" si="11"/>
        <v>-0.35747116736990137</v>
      </c>
      <c r="AD50" s="52">
        <f t="shared" si="12"/>
        <v>-1</v>
      </c>
      <c r="AE50" s="52">
        <f t="shared" si="13"/>
        <v>-1</v>
      </c>
      <c r="AF50" s="52">
        <f t="shared" si="14"/>
        <v>-2.7820132418313861</v>
      </c>
      <c r="AG50" s="76">
        <f t="shared" si="15"/>
        <v>2.7820132418313861</v>
      </c>
      <c r="AH50" s="52">
        <f t="shared" si="16"/>
        <v>0.50559013369603889</v>
      </c>
      <c r="AI50" s="52">
        <f t="shared" si="17"/>
        <v>0.50559013369603889</v>
      </c>
      <c r="AJ50" s="52">
        <f t="shared" si="18"/>
        <v>-0.41154207446148661</v>
      </c>
      <c r="AK50" s="52">
        <f t="shared" si="19"/>
        <v>0.41154207446148661</v>
      </c>
      <c r="AL50" s="57"/>
      <c r="AM50" s="85"/>
      <c r="AO50" s="57"/>
      <c r="AP50" s="57"/>
    </row>
    <row r="51" spans="1:42" ht="16" customHeight="1" x14ac:dyDescent="0.2">
      <c r="A51" s="19" t="s">
        <v>98</v>
      </c>
      <c r="B51" s="19">
        <v>2004</v>
      </c>
      <c r="C51" s="19">
        <v>3</v>
      </c>
      <c r="D51" s="19">
        <v>1</v>
      </c>
      <c r="E51" s="47" t="s">
        <v>60</v>
      </c>
      <c r="F51" s="47">
        <v>38285</v>
      </c>
      <c r="G51" s="19">
        <v>16</v>
      </c>
      <c r="H51" s="48">
        <v>50</v>
      </c>
      <c r="I51" s="48">
        <v>50</v>
      </c>
      <c r="J51" s="49" t="s">
        <v>60</v>
      </c>
      <c r="K51" s="48">
        <v>46</v>
      </c>
      <c r="L51" s="48">
        <v>54</v>
      </c>
      <c r="M51" s="47">
        <v>38285</v>
      </c>
      <c r="N51" s="50" t="s">
        <v>104</v>
      </c>
      <c r="O51" s="48">
        <f>VLOOKUP($B51,_data_elections!$A$2:$E$6,5,0)</f>
        <v>48.75601324183139</v>
      </c>
      <c r="P51" s="51">
        <f>IF(ISERROR(VLOOKUP(M51,_data_RCP!$B:$D,3,0)),"",VLOOKUP(M51,_data_RCP!$B:$D,3,0))</f>
        <v>48.52320675105485</v>
      </c>
      <c r="Q51" s="52">
        <f t="shared" si="0"/>
        <v>1.2439867581686102</v>
      </c>
      <c r="R51" s="53">
        <f t="shared" si="3"/>
        <v>-0.23280649077653948</v>
      </c>
      <c r="S51" s="53">
        <f t="shared" si="4"/>
        <v>1.2439867581686102</v>
      </c>
      <c r="T51" s="53">
        <f t="shared" si="5"/>
        <v>0.23280649077653948</v>
      </c>
      <c r="U51" s="52">
        <f t="shared" si="6"/>
        <v>-1.0111802673920707</v>
      </c>
      <c r="V51" s="52">
        <f t="shared" si="7"/>
        <v>1</v>
      </c>
      <c r="W51" s="52">
        <f t="shared" si="8"/>
        <v>0</v>
      </c>
      <c r="X51" s="52">
        <f t="shared" si="1"/>
        <v>1.4767932489451496</v>
      </c>
      <c r="Y51" s="52">
        <f>VLOOKUP(M51,_data_models!$B:$D,3,0)</f>
        <v>45.974000000000004</v>
      </c>
      <c r="Z51" s="52">
        <f t="shared" si="2"/>
        <v>48.165735583684949</v>
      </c>
      <c r="AA51" s="53">
        <f t="shared" si="9"/>
        <v>-0.59027765814644084</v>
      </c>
      <c r="AB51" s="53">
        <f t="shared" si="10"/>
        <v>0.59027765814644084</v>
      </c>
      <c r="AC51" s="52">
        <f t="shared" si="11"/>
        <v>-0.35747116736990137</v>
      </c>
      <c r="AD51" s="52">
        <f t="shared" si="12"/>
        <v>-1</v>
      </c>
      <c r="AE51" s="52">
        <f t="shared" si="13"/>
        <v>-1</v>
      </c>
      <c r="AF51" s="52">
        <f t="shared" si="14"/>
        <v>-2.7820132418313861</v>
      </c>
      <c r="AG51" s="76">
        <f t="shared" si="15"/>
        <v>2.7820132418313861</v>
      </c>
      <c r="AH51" s="52">
        <f t="shared" si="16"/>
        <v>0.50559013369603889</v>
      </c>
      <c r="AI51" s="52">
        <f t="shared" si="17"/>
        <v>0.50559013369603889</v>
      </c>
      <c r="AJ51" s="52">
        <f t="shared" si="18"/>
        <v>-0.41154207446148661</v>
      </c>
      <c r="AK51" s="52">
        <f t="shared" si="19"/>
        <v>0.41154207446148661</v>
      </c>
      <c r="AL51" s="57"/>
      <c r="AM51" s="85"/>
      <c r="AO51" s="57"/>
      <c r="AP51" s="57"/>
    </row>
    <row r="52" spans="1:42" ht="16" customHeight="1" x14ac:dyDescent="0.2">
      <c r="A52" s="19" t="s">
        <v>98</v>
      </c>
      <c r="B52" s="19">
        <v>2004</v>
      </c>
      <c r="C52" s="19">
        <v>3</v>
      </c>
      <c r="D52" s="19">
        <v>1</v>
      </c>
      <c r="E52" s="47" t="s">
        <v>60</v>
      </c>
      <c r="F52" s="47">
        <v>38285</v>
      </c>
      <c r="G52" s="19">
        <v>20</v>
      </c>
      <c r="H52" s="48">
        <v>49.5</v>
      </c>
      <c r="I52" s="48">
        <v>50.5</v>
      </c>
      <c r="J52" s="49" t="s">
        <v>60</v>
      </c>
      <c r="K52" s="48">
        <v>47</v>
      </c>
      <c r="L52" s="48">
        <v>54</v>
      </c>
      <c r="M52" s="47">
        <v>38285</v>
      </c>
      <c r="N52" s="50" t="s">
        <v>105</v>
      </c>
      <c r="O52" s="48">
        <f>VLOOKUP($B52,_data_elections!$A$2:$E$6,5,0)</f>
        <v>48.75601324183139</v>
      </c>
      <c r="P52" s="51">
        <f>IF(ISERROR(VLOOKUP(M52,_data_RCP!$B:$D,3,0)),"",VLOOKUP(M52,_data_RCP!$B:$D,3,0))</f>
        <v>48.52320675105485</v>
      </c>
      <c r="Q52" s="52">
        <f t="shared" si="0"/>
        <v>0.74398675816861015</v>
      </c>
      <c r="R52" s="53">
        <f t="shared" si="3"/>
        <v>-0.23280649077653948</v>
      </c>
      <c r="S52" s="53">
        <f t="shared" si="4"/>
        <v>0.74398675816861015</v>
      </c>
      <c r="T52" s="53">
        <f t="shared" si="5"/>
        <v>0.23280649077653948</v>
      </c>
      <c r="U52" s="52">
        <f t="shared" si="6"/>
        <v>-0.51118026739207068</v>
      </c>
      <c r="V52" s="52">
        <f t="shared" si="7"/>
        <v>1</v>
      </c>
      <c r="W52" s="52">
        <f t="shared" si="8"/>
        <v>0</v>
      </c>
      <c r="X52" s="52">
        <f t="shared" si="1"/>
        <v>0.97679324894514963</v>
      </c>
      <c r="Y52" s="52">
        <f>VLOOKUP(M52,_data_models!$B:$D,3,0)</f>
        <v>45.974000000000004</v>
      </c>
      <c r="Z52" s="52">
        <f t="shared" si="2"/>
        <v>47.999068917018285</v>
      </c>
      <c r="AA52" s="53">
        <f t="shared" si="9"/>
        <v>-0.75694432481310514</v>
      </c>
      <c r="AB52" s="53">
        <f t="shared" si="10"/>
        <v>0.75694432481310514</v>
      </c>
      <c r="AC52" s="52">
        <f t="shared" si="11"/>
        <v>-0.52413783403656566</v>
      </c>
      <c r="AD52" s="52">
        <f t="shared" si="12"/>
        <v>-1</v>
      </c>
      <c r="AE52" s="52">
        <f t="shared" si="13"/>
        <v>-1</v>
      </c>
      <c r="AF52" s="52">
        <f t="shared" si="14"/>
        <v>-2.7820132418313861</v>
      </c>
      <c r="AG52" s="76">
        <f t="shared" si="15"/>
        <v>2.7820132418313861</v>
      </c>
      <c r="AH52" s="52">
        <f t="shared" si="16"/>
        <v>0.25559013369603889</v>
      </c>
      <c r="AI52" s="52">
        <f t="shared" si="17"/>
        <v>0.25559013369603889</v>
      </c>
      <c r="AJ52" s="52">
        <f t="shared" si="18"/>
        <v>-0.49487540779482231</v>
      </c>
      <c r="AK52" s="52">
        <f t="shared" si="19"/>
        <v>0.49487540779482231</v>
      </c>
      <c r="AL52" s="57"/>
      <c r="AM52" s="85"/>
      <c r="AO52" s="57"/>
      <c r="AP52" s="57"/>
    </row>
    <row r="53" spans="1:42" ht="16" customHeight="1" x14ac:dyDescent="0.2">
      <c r="A53" s="19" t="s">
        <v>98</v>
      </c>
      <c r="B53" s="19">
        <v>2004</v>
      </c>
      <c r="C53" s="19">
        <v>3</v>
      </c>
      <c r="D53" s="19">
        <v>1</v>
      </c>
      <c r="E53" s="47" t="s">
        <v>60</v>
      </c>
      <c r="F53" s="47">
        <v>38285</v>
      </c>
      <c r="G53" s="19">
        <v>27</v>
      </c>
      <c r="H53" s="48">
        <v>49.5</v>
      </c>
      <c r="I53" s="48">
        <v>50.5</v>
      </c>
      <c r="J53" s="49" t="s">
        <v>60</v>
      </c>
      <c r="K53" s="48">
        <v>48.8</v>
      </c>
      <c r="L53" s="48">
        <v>55.5</v>
      </c>
      <c r="M53" s="47">
        <v>38285</v>
      </c>
      <c r="N53" s="50" t="s">
        <v>106</v>
      </c>
      <c r="O53" s="48">
        <f>VLOOKUP($B53,_data_elections!$A$2:$E$6,5,0)</f>
        <v>48.75601324183139</v>
      </c>
      <c r="P53" s="51">
        <f>IF(ISERROR(VLOOKUP(M53,_data_RCP!$B:$D,3,0)),"",VLOOKUP(M53,_data_RCP!$B:$D,3,0))</f>
        <v>48.52320675105485</v>
      </c>
      <c r="Q53" s="52">
        <f t="shared" si="0"/>
        <v>0.74398675816861015</v>
      </c>
      <c r="R53" s="53">
        <f t="shared" si="3"/>
        <v>-0.23280649077653948</v>
      </c>
      <c r="S53" s="53">
        <f t="shared" si="4"/>
        <v>0.74398675816861015</v>
      </c>
      <c r="T53" s="53">
        <f t="shared" si="5"/>
        <v>0.23280649077653948</v>
      </c>
      <c r="U53" s="52">
        <f t="shared" si="6"/>
        <v>-0.51118026739207068</v>
      </c>
      <c r="V53" s="52">
        <f t="shared" si="7"/>
        <v>1</v>
      </c>
      <c r="W53" s="52">
        <f t="shared" si="8"/>
        <v>0</v>
      </c>
      <c r="X53" s="52">
        <f t="shared" si="1"/>
        <v>0.97679324894514963</v>
      </c>
      <c r="Y53" s="52">
        <f>VLOOKUP(M53,_data_models!$B:$D,3,0)</f>
        <v>45.974000000000004</v>
      </c>
      <c r="Z53" s="52">
        <f t="shared" si="2"/>
        <v>47.999068917018285</v>
      </c>
      <c r="AA53" s="53">
        <f t="shared" si="9"/>
        <v>-0.75694432481310514</v>
      </c>
      <c r="AB53" s="53">
        <f t="shared" si="10"/>
        <v>0.75694432481310514</v>
      </c>
      <c r="AC53" s="52">
        <f t="shared" si="11"/>
        <v>-0.52413783403656566</v>
      </c>
      <c r="AD53" s="52">
        <f t="shared" si="12"/>
        <v>-1</v>
      </c>
      <c r="AE53" s="52">
        <f t="shared" si="13"/>
        <v>-1</v>
      </c>
      <c r="AF53" s="52">
        <f t="shared" si="14"/>
        <v>-2.7820132418313861</v>
      </c>
      <c r="AG53" s="76">
        <f t="shared" si="15"/>
        <v>2.7820132418313861</v>
      </c>
      <c r="AH53" s="52">
        <f t="shared" si="16"/>
        <v>0.25559013369603889</v>
      </c>
      <c r="AI53" s="52">
        <f t="shared" si="17"/>
        <v>0.25559013369603889</v>
      </c>
      <c r="AJ53" s="52">
        <f t="shared" si="18"/>
        <v>-0.49487540779482231</v>
      </c>
      <c r="AK53" s="52">
        <f t="shared" si="19"/>
        <v>0.49487540779482231</v>
      </c>
      <c r="AL53" s="57"/>
      <c r="AM53" s="85"/>
      <c r="AO53" s="57"/>
      <c r="AP53" s="57"/>
    </row>
    <row r="54" spans="1:42" ht="16" customHeight="1" x14ac:dyDescent="0.2">
      <c r="A54" s="19" t="s">
        <v>98</v>
      </c>
      <c r="B54" s="19">
        <v>2004</v>
      </c>
      <c r="C54" s="19">
        <v>3</v>
      </c>
      <c r="D54" s="19">
        <v>1</v>
      </c>
      <c r="E54" s="47" t="s">
        <v>60</v>
      </c>
      <c r="F54" s="47">
        <v>38285</v>
      </c>
      <c r="G54" s="19">
        <v>5</v>
      </c>
      <c r="H54" s="48">
        <v>49</v>
      </c>
      <c r="I54" s="48">
        <v>51</v>
      </c>
      <c r="J54" s="49" t="s">
        <v>60</v>
      </c>
      <c r="K54" s="48">
        <v>48</v>
      </c>
      <c r="L54" s="48">
        <v>54</v>
      </c>
      <c r="M54" s="47">
        <v>38285</v>
      </c>
      <c r="N54" s="50" t="s">
        <v>60</v>
      </c>
      <c r="O54" s="48">
        <f>VLOOKUP($B54,_data_elections!$A$2:$E$6,5,0)</f>
        <v>48.75601324183139</v>
      </c>
      <c r="P54" s="51">
        <f>IF(ISERROR(VLOOKUP(M54,_data_RCP!$B:$D,3,0)),"",VLOOKUP(M54,_data_RCP!$B:$D,3,0))</f>
        <v>48.52320675105485</v>
      </c>
      <c r="Q54" s="52">
        <f t="shared" si="0"/>
        <v>0.24398675816861015</v>
      </c>
      <c r="R54" s="53">
        <f t="shared" si="3"/>
        <v>-0.23280649077653948</v>
      </c>
      <c r="S54" s="53">
        <f t="shared" si="4"/>
        <v>0.24398675816861015</v>
      </c>
      <c r="T54" s="53">
        <f t="shared" si="5"/>
        <v>0.23280649077653948</v>
      </c>
      <c r="U54" s="52">
        <f t="shared" si="6"/>
        <v>-1.1180267392070675E-2</v>
      </c>
      <c r="V54" s="52">
        <f t="shared" si="7"/>
        <v>1</v>
      </c>
      <c r="W54" s="52">
        <f t="shared" si="8"/>
        <v>0</v>
      </c>
      <c r="X54" s="52">
        <f t="shared" si="1"/>
        <v>0.47679324894514963</v>
      </c>
      <c r="Y54" s="52">
        <f>VLOOKUP(M54,_data_models!$B:$D,3,0)</f>
        <v>45.974000000000004</v>
      </c>
      <c r="Z54" s="52">
        <f t="shared" si="2"/>
        <v>47.832402250351613</v>
      </c>
      <c r="AA54" s="53">
        <f t="shared" si="9"/>
        <v>-0.92361099147977654</v>
      </c>
      <c r="AB54" s="53">
        <f t="shared" si="10"/>
        <v>0.92361099147977654</v>
      </c>
      <c r="AC54" s="52">
        <f t="shared" si="11"/>
        <v>-0.69080450070323707</v>
      </c>
      <c r="AD54" s="52">
        <f t="shared" si="12"/>
        <v>-1</v>
      </c>
      <c r="AE54" s="52">
        <f t="shared" si="13"/>
        <v>-1</v>
      </c>
      <c r="AF54" s="52">
        <f t="shared" si="14"/>
        <v>-2.7820132418313861</v>
      </c>
      <c r="AG54" s="76">
        <f t="shared" si="15"/>
        <v>2.7820132418313861</v>
      </c>
      <c r="AH54" s="52">
        <f t="shared" si="16"/>
        <v>5.5901336960388903E-3</v>
      </c>
      <c r="AI54" s="52">
        <f t="shared" si="17"/>
        <v>5.5901336960388903E-3</v>
      </c>
      <c r="AJ54" s="52">
        <f t="shared" si="18"/>
        <v>-0.57820874112815801</v>
      </c>
      <c r="AK54" s="52">
        <f t="shared" si="19"/>
        <v>0.57820874112815801</v>
      </c>
      <c r="AL54" s="57"/>
      <c r="AM54" s="85"/>
      <c r="AO54" s="57"/>
      <c r="AP54" s="57"/>
    </row>
    <row r="55" spans="1:42" ht="16" customHeight="1" x14ac:dyDescent="0.2">
      <c r="A55" s="19" t="s">
        <v>98</v>
      </c>
      <c r="B55" s="19">
        <v>2004</v>
      </c>
      <c r="C55" s="19">
        <v>3</v>
      </c>
      <c r="D55" s="19">
        <v>1</v>
      </c>
      <c r="E55" s="47" t="s">
        <v>60</v>
      </c>
      <c r="F55" s="47">
        <v>38285</v>
      </c>
      <c r="G55" s="19">
        <v>31</v>
      </c>
      <c r="H55" s="48">
        <v>49</v>
      </c>
      <c r="I55" s="48">
        <v>51</v>
      </c>
      <c r="J55" s="49" t="s">
        <v>60</v>
      </c>
      <c r="K55" s="48">
        <v>49</v>
      </c>
      <c r="L55" s="48">
        <v>52</v>
      </c>
      <c r="M55" s="47">
        <v>38285</v>
      </c>
      <c r="N55" s="50" t="s">
        <v>107</v>
      </c>
      <c r="O55" s="48">
        <f>VLOOKUP($B55,_data_elections!$A$2:$E$6,5,0)</f>
        <v>48.75601324183139</v>
      </c>
      <c r="P55" s="51">
        <f>IF(ISERROR(VLOOKUP(M55,_data_RCP!$B:$D,3,0)),"",VLOOKUP(M55,_data_RCP!$B:$D,3,0))</f>
        <v>48.52320675105485</v>
      </c>
      <c r="Q55" s="52">
        <f t="shared" si="0"/>
        <v>0.24398675816861015</v>
      </c>
      <c r="R55" s="53">
        <f t="shared" si="3"/>
        <v>-0.23280649077653948</v>
      </c>
      <c r="S55" s="53">
        <f t="shared" si="4"/>
        <v>0.24398675816861015</v>
      </c>
      <c r="T55" s="53">
        <f t="shared" si="5"/>
        <v>0.23280649077653948</v>
      </c>
      <c r="U55" s="52">
        <f t="shared" si="6"/>
        <v>-1.1180267392070675E-2</v>
      </c>
      <c r="V55" s="52">
        <f t="shared" si="7"/>
        <v>1</v>
      </c>
      <c r="W55" s="52">
        <f t="shared" si="8"/>
        <v>0</v>
      </c>
      <c r="X55" s="52">
        <f t="shared" si="1"/>
        <v>0.47679324894514963</v>
      </c>
      <c r="Y55" s="52">
        <f>VLOOKUP(M55,_data_models!$B:$D,3,0)</f>
        <v>45.974000000000004</v>
      </c>
      <c r="Z55" s="52">
        <f t="shared" si="2"/>
        <v>47.832402250351613</v>
      </c>
      <c r="AA55" s="53">
        <f t="shared" si="9"/>
        <v>-0.92361099147977654</v>
      </c>
      <c r="AB55" s="53">
        <f t="shared" si="10"/>
        <v>0.92361099147977654</v>
      </c>
      <c r="AC55" s="52">
        <f t="shared" si="11"/>
        <v>-0.69080450070323707</v>
      </c>
      <c r="AD55" s="52">
        <f t="shared" si="12"/>
        <v>-1</v>
      </c>
      <c r="AE55" s="52">
        <f t="shared" si="13"/>
        <v>-1</v>
      </c>
      <c r="AF55" s="52">
        <f t="shared" si="14"/>
        <v>-2.7820132418313861</v>
      </c>
      <c r="AG55" s="76">
        <f t="shared" si="15"/>
        <v>2.7820132418313861</v>
      </c>
      <c r="AH55" s="52">
        <f t="shared" si="16"/>
        <v>5.5901336960388903E-3</v>
      </c>
      <c r="AI55" s="52">
        <f t="shared" si="17"/>
        <v>5.5901336960388903E-3</v>
      </c>
      <c r="AJ55" s="52">
        <f t="shared" si="18"/>
        <v>-0.57820874112815801</v>
      </c>
      <c r="AK55" s="52">
        <f t="shared" si="19"/>
        <v>0.57820874112815801</v>
      </c>
      <c r="AL55" s="57"/>
      <c r="AM55" s="85"/>
      <c r="AO55" s="57"/>
      <c r="AP55" s="57"/>
    </row>
    <row r="56" spans="1:42" ht="16" customHeight="1" x14ac:dyDescent="0.2">
      <c r="A56" s="19" t="s">
        <v>98</v>
      </c>
      <c r="B56" s="19">
        <v>2004</v>
      </c>
      <c r="C56" s="19">
        <v>3</v>
      </c>
      <c r="D56" s="19">
        <v>1</v>
      </c>
      <c r="E56" s="47" t="s">
        <v>60</v>
      </c>
      <c r="F56" s="47">
        <v>38285</v>
      </c>
      <c r="G56" s="19">
        <v>3</v>
      </c>
      <c r="H56" s="48">
        <v>49</v>
      </c>
      <c r="I56" s="48">
        <v>51</v>
      </c>
      <c r="J56" s="49" t="s">
        <v>60</v>
      </c>
      <c r="K56" s="48">
        <v>48</v>
      </c>
      <c r="L56" s="48">
        <v>53</v>
      </c>
      <c r="M56" s="47">
        <v>38285</v>
      </c>
      <c r="N56" s="50" t="s">
        <v>108</v>
      </c>
      <c r="O56" s="48">
        <f>VLOOKUP($B56,_data_elections!$A$2:$E$6,5,0)</f>
        <v>48.75601324183139</v>
      </c>
      <c r="P56" s="51">
        <f>IF(ISERROR(VLOOKUP(M56,_data_RCP!$B:$D,3,0)),"",VLOOKUP(M56,_data_RCP!$B:$D,3,0))</f>
        <v>48.52320675105485</v>
      </c>
      <c r="Q56" s="52">
        <f t="shared" si="0"/>
        <v>0.24398675816861015</v>
      </c>
      <c r="R56" s="53">
        <f t="shared" si="3"/>
        <v>-0.23280649077653948</v>
      </c>
      <c r="S56" s="53">
        <f t="shared" si="4"/>
        <v>0.24398675816861015</v>
      </c>
      <c r="T56" s="53">
        <f t="shared" si="5"/>
        <v>0.23280649077653948</v>
      </c>
      <c r="U56" s="52">
        <f t="shared" si="6"/>
        <v>-1.1180267392070675E-2</v>
      </c>
      <c r="V56" s="52">
        <f t="shared" si="7"/>
        <v>1</v>
      </c>
      <c r="W56" s="52">
        <f t="shared" si="8"/>
        <v>0</v>
      </c>
      <c r="X56" s="52">
        <f t="shared" si="1"/>
        <v>0.47679324894514963</v>
      </c>
      <c r="Y56" s="52">
        <f>VLOOKUP(M56,_data_models!$B:$D,3,0)</f>
        <v>45.974000000000004</v>
      </c>
      <c r="Z56" s="52">
        <f t="shared" si="2"/>
        <v>47.832402250351613</v>
      </c>
      <c r="AA56" s="53">
        <f t="shared" si="9"/>
        <v>-0.92361099147977654</v>
      </c>
      <c r="AB56" s="53">
        <f t="shared" si="10"/>
        <v>0.92361099147977654</v>
      </c>
      <c r="AC56" s="52">
        <f t="shared" si="11"/>
        <v>-0.69080450070323707</v>
      </c>
      <c r="AD56" s="52">
        <f t="shared" si="12"/>
        <v>-1</v>
      </c>
      <c r="AE56" s="52">
        <f t="shared" si="13"/>
        <v>-1</v>
      </c>
      <c r="AF56" s="52">
        <f t="shared" si="14"/>
        <v>-2.7820132418313861</v>
      </c>
      <c r="AG56" s="76">
        <f t="shared" si="15"/>
        <v>2.7820132418313861</v>
      </c>
      <c r="AH56" s="52">
        <f t="shared" si="16"/>
        <v>5.5901336960388903E-3</v>
      </c>
      <c r="AI56" s="52">
        <f t="shared" si="17"/>
        <v>5.5901336960388903E-3</v>
      </c>
      <c r="AJ56" s="52">
        <f t="shared" si="18"/>
        <v>-0.57820874112815801</v>
      </c>
      <c r="AK56" s="52">
        <f t="shared" si="19"/>
        <v>0.57820874112815801</v>
      </c>
      <c r="AL56" s="57"/>
      <c r="AM56" s="85"/>
      <c r="AO56" s="57"/>
      <c r="AP56" s="57"/>
    </row>
    <row r="57" spans="1:42" ht="16" customHeight="1" x14ac:dyDescent="0.2">
      <c r="A57" s="19" t="s">
        <v>98</v>
      </c>
      <c r="B57" s="19">
        <v>2004</v>
      </c>
      <c r="C57" s="19">
        <v>3</v>
      </c>
      <c r="D57" s="19">
        <v>1</v>
      </c>
      <c r="E57" s="47" t="s">
        <v>60</v>
      </c>
      <c r="F57" s="47">
        <v>38285</v>
      </c>
      <c r="G57" s="19">
        <v>33</v>
      </c>
      <c r="H57" s="48">
        <v>49</v>
      </c>
      <c r="I57" s="48">
        <v>51</v>
      </c>
      <c r="J57" s="49" t="s">
        <v>60</v>
      </c>
      <c r="K57" s="48">
        <v>48</v>
      </c>
      <c r="L57" s="48">
        <v>53</v>
      </c>
      <c r="M57" s="47">
        <v>38285</v>
      </c>
      <c r="N57" s="50" t="s">
        <v>60</v>
      </c>
      <c r="O57" s="48">
        <f>VLOOKUP($B57,_data_elections!$A$2:$E$6,5,0)</f>
        <v>48.75601324183139</v>
      </c>
      <c r="P57" s="51">
        <f>IF(ISERROR(VLOOKUP(M57,_data_RCP!$B:$D,3,0)),"",VLOOKUP(M57,_data_RCP!$B:$D,3,0))</f>
        <v>48.52320675105485</v>
      </c>
      <c r="Q57" s="52">
        <f t="shared" si="0"/>
        <v>0.24398675816861015</v>
      </c>
      <c r="R57" s="53">
        <f t="shared" si="3"/>
        <v>-0.23280649077653948</v>
      </c>
      <c r="S57" s="53">
        <f t="shared" si="4"/>
        <v>0.24398675816861015</v>
      </c>
      <c r="T57" s="53">
        <f t="shared" si="5"/>
        <v>0.23280649077653948</v>
      </c>
      <c r="U57" s="52">
        <f t="shared" si="6"/>
        <v>-1.1180267392070675E-2</v>
      </c>
      <c r="V57" s="52">
        <f t="shared" si="7"/>
        <v>1</v>
      </c>
      <c r="W57" s="52">
        <f t="shared" si="8"/>
        <v>0</v>
      </c>
      <c r="X57" s="52">
        <f t="shared" si="1"/>
        <v>0.47679324894514963</v>
      </c>
      <c r="Y57" s="52">
        <f>VLOOKUP(M57,_data_models!$B:$D,3,0)</f>
        <v>45.974000000000004</v>
      </c>
      <c r="Z57" s="52">
        <f t="shared" si="2"/>
        <v>47.832402250351613</v>
      </c>
      <c r="AA57" s="53">
        <f t="shared" si="9"/>
        <v>-0.92361099147977654</v>
      </c>
      <c r="AB57" s="53">
        <f t="shared" si="10"/>
        <v>0.92361099147977654</v>
      </c>
      <c r="AC57" s="52">
        <f t="shared" si="11"/>
        <v>-0.69080450070323707</v>
      </c>
      <c r="AD57" s="52">
        <f t="shared" si="12"/>
        <v>-1</v>
      </c>
      <c r="AE57" s="52">
        <f t="shared" si="13"/>
        <v>-1</v>
      </c>
      <c r="AF57" s="52">
        <f t="shared" si="14"/>
        <v>-2.7820132418313861</v>
      </c>
      <c r="AG57" s="76">
        <f t="shared" si="15"/>
        <v>2.7820132418313861</v>
      </c>
      <c r="AH57" s="52">
        <f t="shared" si="16"/>
        <v>5.5901336960388903E-3</v>
      </c>
      <c r="AI57" s="52">
        <f t="shared" si="17"/>
        <v>5.5901336960388903E-3</v>
      </c>
      <c r="AJ57" s="52">
        <f t="shared" si="18"/>
        <v>-0.57820874112815801</v>
      </c>
      <c r="AK57" s="52">
        <f t="shared" si="19"/>
        <v>0.57820874112815801</v>
      </c>
      <c r="AL57" s="57"/>
      <c r="AM57" s="85"/>
      <c r="AO57" s="57"/>
      <c r="AP57" s="57"/>
    </row>
    <row r="58" spans="1:42" ht="16" customHeight="1" x14ac:dyDescent="0.2">
      <c r="A58" s="19" t="s">
        <v>98</v>
      </c>
      <c r="B58" s="19">
        <v>2004</v>
      </c>
      <c r="C58" s="19">
        <v>3</v>
      </c>
      <c r="D58" s="19">
        <v>1</v>
      </c>
      <c r="E58" s="47" t="s">
        <v>60</v>
      </c>
      <c r="F58" s="47">
        <v>38285</v>
      </c>
      <c r="G58" s="19">
        <v>4</v>
      </c>
      <c r="H58" s="48">
        <v>49</v>
      </c>
      <c r="I58" s="48">
        <v>51</v>
      </c>
      <c r="J58" s="49" t="s">
        <v>60</v>
      </c>
      <c r="K58" s="48">
        <v>47</v>
      </c>
      <c r="L58" s="48">
        <v>53</v>
      </c>
      <c r="M58" s="47">
        <v>38285</v>
      </c>
      <c r="N58" s="50" t="s">
        <v>109</v>
      </c>
      <c r="O58" s="48">
        <f>VLOOKUP($B58,_data_elections!$A$2:$E$6,5,0)</f>
        <v>48.75601324183139</v>
      </c>
      <c r="P58" s="51">
        <f>IF(ISERROR(VLOOKUP(M58,_data_RCP!$B:$D,3,0)),"",VLOOKUP(M58,_data_RCP!$B:$D,3,0))</f>
        <v>48.52320675105485</v>
      </c>
      <c r="Q58" s="52">
        <f t="shared" si="0"/>
        <v>0.24398675816861015</v>
      </c>
      <c r="R58" s="53">
        <f t="shared" si="3"/>
        <v>-0.23280649077653948</v>
      </c>
      <c r="S58" s="53">
        <f t="shared" si="4"/>
        <v>0.24398675816861015</v>
      </c>
      <c r="T58" s="53">
        <f t="shared" si="5"/>
        <v>0.23280649077653948</v>
      </c>
      <c r="U58" s="52">
        <f t="shared" si="6"/>
        <v>-1.1180267392070675E-2</v>
      </c>
      <c r="V58" s="52">
        <f t="shared" si="7"/>
        <v>1</v>
      </c>
      <c r="W58" s="52">
        <f t="shared" si="8"/>
        <v>0</v>
      </c>
      <c r="X58" s="52">
        <f t="shared" si="1"/>
        <v>0.47679324894514963</v>
      </c>
      <c r="Y58" s="52">
        <f>VLOOKUP(M58,_data_models!$B:$D,3,0)</f>
        <v>45.974000000000004</v>
      </c>
      <c r="Z58" s="52">
        <f t="shared" si="2"/>
        <v>47.832402250351613</v>
      </c>
      <c r="AA58" s="53">
        <f t="shared" si="9"/>
        <v>-0.92361099147977654</v>
      </c>
      <c r="AB58" s="53">
        <f t="shared" si="10"/>
        <v>0.92361099147977654</v>
      </c>
      <c r="AC58" s="52">
        <f t="shared" si="11"/>
        <v>-0.69080450070323707</v>
      </c>
      <c r="AD58" s="52">
        <f t="shared" si="12"/>
        <v>-1</v>
      </c>
      <c r="AE58" s="52">
        <f t="shared" si="13"/>
        <v>-1</v>
      </c>
      <c r="AF58" s="52">
        <f t="shared" si="14"/>
        <v>-2.7820132418313861</v>
      </c>
      <c r="AG58" s="76">
        <f t="shared" si="15"/>
        <v>2.7820132418313861</v>
      </c>
      <c r="AH58" s="52">
        <f t="shared" si="16"/>
        <v>5.5901336960388903E-3</v>
      </c>
      <c r="AI58" s="52">
        <f t="shared" si="17"/>
        <v>5.5901336960388903E-3</v>
      </c>
      <c r="AJ58" s="52">
        <f t="shared" si="18"/>
        <v>-0.57820874112815801</v>
      </c>
      <c r="AK58" s="52">
        <f t="shared" si="19"/>
        <v>0.57820874112815801</v>
      </c>
      <c r="AL58" s="57"/>
      <c r="AM58" s="85"/>
      <c r="AO58" s="57"/>
      <c r="AP58" s="57"/>
    </row>
    <row r="59" spans="1:42" ht="16" customHeight="1" x14ac:dyDescent="0.2">
      <c r="A59" s="19" t="s">
        <v>98</v>
      </c>
      <c r="B59" s="19">
        <v>2004</v>
      </c>
      <c r="C59" s="19">
        <v>3</v>
      </c>
      <c r="D59" s="19">
        <v>1</v>
      </c>
      <c r="E59" s="47" t="s">
        <v>60</v>
      </c>
      <c r="F59" s="47">
        <v>38285</v>
      </c>
      <c r="G59" s="19">
        <v>1</v>
      </c>
      <c r="H59" s="48">
        <v>49</v>
      </c>
      <c r="I59" s="48">
        <v>51</v>
      </c>
      <c r="J59" s="49" t="s">
        <v>60</v>
      </c>
      <c r="K59" s="48">
        <v>47</v>
      </c>
      <c r="L59" s="48">
        <v>54</v>
      </c>
      <c r="M59" s="47">
        <v>38285</v>
      </c>
      <c r="N59" s="50" t="s">
        <v>110</v>
      </c>
      <c r="O59" s="48">
        <f>VLOOKUP($B59,_data_elections!$A$2:$E$6,5,0)</f>
        <v>48.75601324183139</v>
      </c>
      <c r="P59" s="51">
        <f>IF(ISERROR(VLOOKUP(M59,_data_RCP!$B:$D,3,0)),"",VLOOKUP(M59,_data_RCP!$B:$D,3,0))</f>
        <v>48.52320675105485</v>
      </c>
      <c r="Q59" s="52">
        <f t="shared" si="0"/>
        <v>0.24398675816861015</v>
      </c>
      <c r="R59" s="53">
        <f t="shared" si="3"/>
        <v>-0.23280649077653948</v>
      </c>
      <c r="S59" s="53">
        <f t="shared" si="4"/>
        <v>0.24398675816861015</v>
      </c>
      <c r="T59" s="53">
        <f t="shared" si="5"/>
        <v>0.23280649077653948</v>
      </c>
      <c r="U59" s="52">
        <f t="shared" si="6"/>
        <v>-1.1180267392070675E-2</v>
      </c>
      <c r="V59" s="52">
        <f t="shared" si="7"/>
        <v>1</v>
      </c>
      <c r="W59" s="52">
        <f t="shared" si="8"/>
        <v>0</v>
      </c>
      <c r="X59" s="52">
        <f t="shared" si="1"/>
        <v>0.47679324894514963</v>
      </c>
      <c r="Y59" s="52">
        <f>VLOOKUP(M59,_data_models!$B:$D,3,0)</f>
        <v>45.974000000000004</v>
      </c>
      <c r="Z59" s="52">
        <f t="shared" si="2"/>
        <v>47.832402250351613</v>
      </c>
      <c r="AA59" s="53">
        <f t="shared" si="9"/>
        <v>-0.92361099147977654</v>
      </c>
      <c r="AB59" s="53">
        <f t="shared" si="10"/>
        <v>0.92361099147977654</v>
      </c>
      <c r="AC59" s="52">
        <f t="shared" si="11"/>
        <v>-0.69080450070323707</v>
      </c>
      <c r="AD59" s="52">
        <f t="shared" si="12"/>
        <v>-1</v>
      </c>
      <c r="AE59" s="52">
        <f t="shared" si="13"/>
        <v>-1</v>
      </c>
      <c r="AF59" s="52">
        <f t="shared" si="14"/>
        <v>-2.7820132418313861</v>
      </c>
      <c r="AG59" s="76">
        <f t="shared" si="15"/>
        <v>2.7820132418313861</v>
      </c>
      <c r="AH59" s="52">
        <f t="shared" si="16"/>
        <v>5.5901336960388903E-3</v>
      </c>
      <c r="AI59" s="52">
        <f t="shared" si="17"/>
        <v>5.5901336960388903E-3</v>
      </c>
      <c r="AJ59" s="52">
        <f t="shared" si="18"/>
        <v>-0.57820874112815801</v>
      </c>
      <c r="AK59" s="52">
        <f t="shared" si="19"/>
        <v>0.57820874112815801</v>
      </c>
      <c r="AL59" s="57"/>
      <c r="AM59" s="85"/>
    </row>
    <row r="60" spans="1:42" ht="16" customHeight="1" x14ac:dyDescent="0.2">
      <c r="A60" s="19" t="s">
        <v>98</v>
      </c>
      <c r="B60" s="19">
        <v>2004</v>
      </c>
      <c r="C60" s="19">
        <v>3</v>
      </c>
      <c r="D60" s="19">
        <v>1</v>
      </c>
      <c r="E60" s="47" t="s">
        <v>60</v>
      </c>
      <c r="F60" s="47">
        <v>38285</v>
      </c>
      <c r="G60" s="19">
        <v>28</v>
      </c>
      <c r="H60" s="48">
        <v>48.3</v>
      </c>
      <c r="I60" s="48">
        <v>51.7</v>
      </c>
      <c r="J60" s="49" t="s">
        <v>60</v>
      </c>
      <c r="K60" s="48">
        <v>48.5</v>
      </c>
      <c r="L60" s="48">
        <v>53</v>
      </c>
      <c r="M60" s="47">
        <v>38285</v>
      </c>
      <c r="N60" s="50" t="s">
        <v>111</v>
      </c>
      <c r="O60" s="48">
        <f>VLOOKUP($B60,_data_elections!$A$2:$E$6,5,0)</f>
        <v>48.75601324183139</v>
      </c>
      <c r="P60" s="51">
        <f>IF(ISERROR(VLOOKUP(M60,_data_RCP!$B:$D,3,0)),"",VLOOKUP(M60,_data_RCP!$B:$D,3,0))</f>
        <v>48.52320675105485</v>
      </c>
      <c r="Q60" s="52">
        <f t="shared" si="0"/>
        <v>-0.45601324183139269</v>
      </c>
      <c r="R60" s="53">
        <f t="shared" si="3"/>
        <v>-0.23280649077653948</v>
      </c>
      <c r="S60" s="53">
        <f t="shared" si="4"/>
        <v>0.45601324183139269</v>
      </c>
      <c r="T60" s="53">
        <f t="shared" si="5"/>
        <v>0.23280649077653948</v>
      </c>
      <c r="U60" s="52">
        <f t="shared" si="6"/>
        <v>-0.22320675105485321</v>
      </c>
      <c r="V60" s="52">
        <f t="shared" si="7"/>
        <v>-1</v>
      </c>
      <c r="W60" s="52">
        <f t="shared" si="8"/>
        <v>-1</v>
      </c>
      <c r="X60" s="52">
        <f t="shared" si="1"/>
        <v>-0.22320675105485321</v>
      </c>
      <c r="Y60" s="52">
        <f>VLOOKUP(M60,_data_models!$B:$D,3,0)</f>
        <v>45.974000000000004</v>
      </c>
      <c r="Z60" s="52">
        <f t="shared" si="2"/>
        <v>47.599068917018279</v>
      </c>
      <c r="AA60" s="53">
        <f t="shared" si="9"/>
        <v>-1.1569443248131108</v>
      </c>
      <c r="AB60" s="53">
        <f t="shared" si="10"/>
        <v>1.1569443248131108</v>
      </c>
      <c r="AC60" s="52">
        <f t="shared" si="11"/>
        <v>-0.92413783403657135</v>
      </c>
      <c r="AD60" s="52">
        <f t="shared" si="12"/>
        <v>-1</v>
      </c>
      <c r="AE60" s="52">
        <f t="shared" si="13"/>
        <v>-1</v>
      </c>
      <c r="AF60" s="52">
        <f t="shared" si="14"/>
        <v>-2.7820132418313861</v>
      </c>
      <c r="AG60" s="76">
        <f t="shared" si="15"/>
        <v>2.7820132418313861</v>
      </c>
      <c r="AH60" s="52">
        <f t="shared" si="16"/>
        <v>-0.34440986630396964</v>
      </c>
      <c r="AI60" s="52">
        <f t="shared" si="17"/>
        <v>0.34440986630396964</v>
      </c>
      <c r="AJ60" s="52">
        <f t="shared" si="18"/>
        <v>-0.69487540779482515</v>
      </c>
      <c r="AK60" s="52">
        <f t="shared" si="19"/>
        <v>0.69487540779482515</v>
      </c>
      <c r="AL60" s="57"/>
      <c r="AM60" s="85"/>
    </row>
    <row r="61" spans="1:42" ht="16" customHeight="1" x14ac:dyDescent="0.2">
      <c r="A61" s="19" t="s">
        <v>98</v>
      </c>
      <c r="B61" s="19">
        <v>2004</v>
      </c>
      <c r="C61" s="19">
        <v>3</v>
      </c>
      <c r="D61" s="19">
        <v>1</v>
      </c>
      <c r="E61" s="47" t="s">
        <v>60</v>
      </c>
      <c r="F61" s="47">
        <v>38285</v>
      </c>
      <c r="G61" s="19">
        <v>32</v>
      </c>
      <c r="H61" s="48">
        <v>48</v>
      </c>
      <c r="I61" s="48">
        <v>52</v>
      </c>
      <c r="J61" s="49" t="s">
        <v>60</v>
      </c>
      <c r="K61" s="48">
        <v>40</v>
      </c>
      <c r="L61" s="48">
        <v>60</v>
      </c>
      <c r="M61" s="47">
        <v>38285</v>
      </c>
      <c r="N61" s="50" t="s">
        <v>60</v>
      </c>
      <c r="O61" s="48">
        <f>VLOOKUP($B61,_data_elections!$A$2:$E$6,5,0)</f>
        <v>48.75601324183139</v>
      </c>
      <c r="P61" s="51">
        <f>IF(ISERROR(VLOOKUP(M61,_data_RCP!$B:$D,3,0)),"",VLOOKUP(M61,_data_RCP!$B:$D,3,0))</f>
        <v>48.52320675105485</v>
      </c>
      <c r="Q61" s="52">
        <f t="shared" si="0"/>
        <v>-0.75601324183138985</v>
      </c>
      <c r="R61" s="53">
        <f t="shared" si="3"/>
        <v>-0.23280649077653948</v>
      </c>
      <c r="S61" s="53">
        <f t="shared" si="4"/>
        <v>0.75601324183138985</v>
      </c>
      <c r="T61" s="53">
        <f t="shared" si="5"/>
        <v>0.23280649077653948</v>
      </c>
      <c r="U61" s="52">
        <f t="shared" si="6"/>
        <v>-0.52320675105485037</v>
      </c>
      <c r="V61" s="52">
        <f t="shared" si="7"/>
        <v>-1</v>
      </c>
      <c r="W61" s="52">
        <f t="shared" si="8"/>
        <v>-1</v>
      </c>
      <c r="X61" s="52">
        <f t="shared" si="1"/>
        <v>-0.52320675105485037</v>
      </c>
      <c r="Y61" s="52">
        <f>VLOOKUP(M61,_data_models!$B:$D,3,0)</f>
        <v>45.974000000000004</v>
      </c>
      <c r="Z61" s="52">
        <f t="shared" si="2"/>
        <v>47.499068917018285</v>
      </c>
      <c r="AA61" s="53">
        <f t="shared" si="9"/>
        <v>-1.2569443248131051</v>
      </c>
      <c r="AB61" s="53">
        <f t="shared" si="10"/>
        <v>1.2569443248131051</v>
      </c>
      <c r="AC61" s="52">
        <f t="shared" si="11"/>
        <v>-1.0241378340365657</v>
      </c>
      <c r="AD61" s="52">
        <f t="shared" si="12"/>
        <v>-1</v>
      </c>
      <c r="AE61" s="52">
        <f t="shared" si="13"/>
        <v>-1</v>
      </c>
      <c r="AF61" s="52">
        <f t="shared" si="14"/>
        <v>-2.7820132418313861</v>
      </c>
      <c r="AG61" s="76">
        <f t="shared" si="15"/>
        <v>2.7820132418313861</v>
      </c>
      <c r="AH61" s="52">
        <f t="shared" si="16"/>
        <v>-0.49440986630396111</v>
      </c>
      <c r="AI61" s="52">
        <f t="shared" si="17"/>
        <v>0.49440986630396111</v>
      </c>
      <c r="AJ61" s="52">
        <f t="shared" si="18"/>
        <v>-0.74487540779482231</v>
      </c>
      <c r="AK61" s="52">
        <f t="shared" si="19"/>
        <v>0.74487540779482231</v>
      </c>
      <c r="AL61" s="57"/>
      <c r="AM61" s="85"/>
    </row>
    <row r="62" spans="1:42" ht="16" customHeight="1" x14ac:dyDescent="0.2">
      <c r="A62" s="19" t="s">
        <v>112</v>
      </c>
      <c r="B62" s="19">
        <v>2008</v>
      </c>
      <c r="C62" s="19">
        <v>2</v>
      </c>
      <c r="D62" s="19" t="s">
        <v>60</v>
      </c>
      <c r="E62" s="47">
        <v>39422</v>
      </c>
      <c r="F62" s="47">
        <v>39450</v>
      </c>
      <c r="G62" s="19">
        <v>6</v>
      </c>
      <c r="H62" s="48">
        <v>55</v>
      </c>
      <c r="I62" s="48">
        <v>45</v>
      </c>
      <c r="J62" s="49">
        <v>0.8</v>
      </c>
      <c r="K62" s="48" t="s">
        <v>60</v>
      </c>
      <c r="L62" s="48" t="s">
        <v>60</v>
      </c>
      <c r="M62" s="47">
        <v>39450</v>
      </c>
      <c r="N62" s="50" t="s">
        <v>60</v>
      </c>
      <c r="O62" s="48">
        <f>VLOOKUP($B62,_data_elections!$A$2:$E$6,5,0)</f>
        <v>53.688847512143582</v>
      </c>
      <c r="P62" s="51">
        <f>IF(ISERROR(VLOOKUP(M62,_data_RCP!$B:$D,3,0)),"",VLOOKUP(M62,_data_RCP!$B:$D,3,0))</f>
        <v>50</v>
      </c>
      <c r="Q62" s="52">
        <f t="shared" ref="Q62:Q101" si="20">H62-$O62</f>
        <v>1.3111524878564182</v>
      </c>
      <c r="R62" s="53">
        <f t="shared" ref="R62:R102" si="21">IF(P62="","",P62-$O62)</f>
        <v>-3.6888475121435818</v>
      </c>
      <c r="S62" s="53">
        <f t="shared" ref="S62:S102" si="22">ABS(Q62)</f>
        <v>1.3111524878564182</v>
      </c>
      <c r="T62" s="53">
        <f t="shared" ref="T62:T102" si="23">IF(R62="","",ABS(R62))</f>
        <v>3.6888475121435818</v>
      </c>
      <c r="U62" s="52">
        <f t="shared" ref="U62:U102" si="24">IF(OR(T62="",S62=""),"",T62-S62)</f>
        <v>2.3776950242871635</v>
      </c>
      <c r="V62" s="52">
        <f t="shared" ref="V62:V102" si="25">IF(OR(Q62="",$R62=""),"",IF(Q62=$R62,0,IF(OR(AND($R62&gt;0,Q62&gt;$R62),AND($R62&lt;0,Q62&lt;$R62)),-1,1)))</f>
        <v>1</v>
      </c>
      <c r="W62" s="52">
        <f t="shared" ref="W62:W102" si="26">IF(V62="","",IF(V62=0,"tie",IF(V62=-1,-1,IF(AND(V62=1,U62&lt;0),0,1))))</f>
        <v>1</v>
      </c>
      <c r="X62" s="52">
        <f t="shared" ref="X62:X101" si="27">IF(OR(H62="",P62=""),"",H62-P62)</f>
        <v>5</v>
      </c>
      <c r="Y62" s="52">
        <f>VLOOKUP(M62,_data_models!$B:$D,3,0)</f>
        <v>51.9</v>
      </c>
      <c r="Z62" s="52">
        <f t="shared" si="2"/>
        <v>52.300000000000004</v>
      </c>
      <c r="AA62" s="53">
        <f t="shared" ref="AA62:AA102" si="28">Z62-$O62</f>
        <v>-1.3888475121435775</v>
      </c>
      <c r="AB62" s="53">
        <f t="shared" ref="AB62:AB102" si="29">ABS(AA62)</f>
        <v>1.3888475121435775</v>
      </c>
      <c r="AC62" s="52">
        <f t="shared" ref="AC62:AC102" si="30">IF(OR(T62="",AB62=""),"",T62-AB62)</f>
        <v>2.3000000000000043</v>
      </c>
      <c r="AD62" s="52">
        <f t="shared" ref="AD62:AD102" si="31">IF(OR(AA62="",$R62=""),"",IF(AA62=$R62,0,IF(OR(AND($R62&gt;0,AA62&gt;$R62),AND($R62&lt;0,AA62&lt;$R62)),-1,1)))</f>
        <v>1</v>
      </c>
      <c r="AE62" s="52">
        <f t="shared" ref="AE62:AE102" si="32">IF(AD62="","",IF(AD62=0,"tie",IF(AD62=-1,-1,IF(AND(AD62=1,AC62&lt;0),0,1))))</f>
        <v>1</v>
      </c>
      <c r="AF62" s="52">
        <f t="shared" si="14"/>
        <v>-1.7888475121435832</v>
      </c>
      <c r="AG62" s="76">
        <f t="shared" si="15"/>
        <v>1.7888475121435832</v>
      </c>
      <c r="AH62" s="52">
        <f t="shared" si="16"/>
        <v>-1.1888475121435818</v>
      </c>
      <c r="AI62" s="52">
        <f t="shared" si="17"/>
        <v>1.1888475121435818</v>
      </c>
      <c r="AJ62" s="52">
        <f t="shared" si="18"/>
        <v>-2.5388475121435761</v>
      </c>
      <c r="AK62" s="52">
        <f t="shared" si="19"/>
        <v>2.5388475121435761</v>
      </c>
      <c r="AL62" s="57"/>
      <c r="AM62" s="85"/>
    </row>
    <row r="63" spans="1:42" ht="16" customHeight="1" x14ac:dyDescent="0.2">
      <c r="A63" s="19" t="s">
        <v>112</v>
      </c>
      <c r="B63" s="19">
        <v>2008</v>
      </c>
      <c r="C63" s="19">
        <v>2</v>
      </c>
      <c r="D63" s="19" t="s">
        <v>60</v>
      </c>
      <c r="E63" s="47">
        <v>39422</v>
      </c>
      <c r="F63" s="47">
        <v>39450</v>
      </c>
      <c r="G63" s="19">
        <v>4</v>
      </c>
      <c r="H63" s="48">
        <v>54</v>
      </c>
      <c r="I63" s="48">
        <v>46</v>
      </c>
      <c r="J63" s="49">
        <v>0.85</v>
      </c>
      <c r="K63" s="48" t="s">
        <v>60</v>
      </c>
      <c r="L63" s="48" t="s">
        <v>60</v>
      </c>
      <c r="M63" s="47">
        <v>39450</v>
      </c>
      <c r="N63" s="50" t="s">
        <v>60</v>
      </c>
      <c r="O63" s="48">
        <f>VLOOKUP($B63,_data_elections!$A$2:$E$6,5,0)</f>
        <v>53.688847512143582</v>
      </c>
      <c r="P63" s="51">
        <f>IF(ISERROR(VLOOKUP(M63,_data_RCP!$B:$D,3,0)),"",VLOOKUP(M63,_data_RCP!$B:$D,3,0))</f>
        <v>50</v>
      </c>
      <c r="Q63" s="52">
        <f t="shared" si="20"/>
        <v>0.31115248785641825</v>
      </c>
      <c r="R63" s="53">
        <f t="shared" si="21"/>
        <v>-3.6888475121435818</v>
      </c>
      <c r="S63" s="53">
        <f t="shared" si="22"/>
        <v>0.31115248785641825</v>
      </c>
      <c r="T63" s="53">
        <f t="shared" si="23"/>
        <v>3.6888475121435818</v>
      </c>
      <c r="U63" s="52">
        <f t="shared" si="24"/>
        <v>3.3776950242871635</v>
      </c>
      <c r="V63" s="52">
        <f t="shared" si="25"/>
        <v>1</v>
      </c>
      <c r="W63" s="52">
        <f t="shared" si="26"/>
        <v>1</v>
      </c>
      <c r="X63" s="52">
        <f t="shared" si="27"/>
        <v>4</v>
      </c>
      <c r="Y63" s="52">
        <f>VLOOKUP(M63,_data_models!$B:$D,3,0)</f>
        <v>51.9</v>
      </c>
      <c r="Z63" s="52">
        <f t="shared" si="2"/>
        <v>51.966666666666669</v>
      </c>
      <c r="AA63" s="53">
        <f t="shared" si="28"/>
        <v>-1.7221808454769132</v>
      </c>
      <c r="AB63" s="53">
        <f t="shared" si="29"/>
        <v>1.7221808454769132</v>
      </c>
      <c r="AC63" s="52">
        <f t="shared" si="30"/>
        <v>1.9666666666666686</v>
      </c>
      <c r="AD63" s="52">
        <f t="shared" si="31"/>
        <v>1</v>
      </c>
      <c r="AE63" s="52">
        <f t="shared" si="32"/>
        <v>1</v>
      </c>
      <c r="AF63" s="52">
        <f t="shared" si="14"/>
        <v>-1.7888475121435832</v>
      </c>
      <c r="AG63" s="76">
        <f t="shared" si="15"/>
        <v>1.7888475121435832</v>
      </c>
      <c r="AH63" s="52">
        <f t="shared" si="16"/>
        <v>-1.6888475121435818</v>
      </c>
      <c r="AI63" s="52">
        <f t="shared" si="17"/>
        <v>1.6888475121435818</v>
      </c>
      <c r="AJ63" s="52">
        <f t="shared" si="18"/>
        <v>-2.7055141788102475</v>
      </c>
      <c r="AK63" s="52">
        <f t="shared" si="19"/>
        <v>2.7055141788102475</v>
      </c>
      <c r="AL63" s="57"/>
      <c r="AM63" s="85"/>
    </row>
    <row r="64" spans="1:42" ht="16" customHeight="1" x14ac:dyDescent="0.2">
      <c r="A64" s="19" t="s">
        <v>112</v>
      </c>
      <c r="B64" s="19">
        <v>2008</v>
      </c>
      <c r="C64" s="19">
        <v>2</v>
      </c>
      <c r="D64" s="19" t="s">
        <v>60</v>
      </c>
      <c r="E64" s="47">
        <v>39422</v>
      </c>
      <c r="F64" s="47">
        <v>39450</v>
      </c>
      <c r="G64" s="19">
        <v>12</v>
      </c>
      <c r="H64" s="48">
        <v>53</v>
      </c>
      <c r="I64" s="48">
        <v>47</v>
      </c>
      <c r="J64" s="49" t="s">
        <v>60</v>
      </c>
      <c r="K64" s="48" t="s">
        <v>60</v>
      </c>
      <c r="L64" s="48" t="s">
        <v>60</v>
      </c>
      <c r="M64" s="47">
        <v>39450</v>
      </c>
      <c r="N64" s="50" t="s">
        <v>60</v>
      </c>
      <c r="O64" s="48">
        <f>VLOOKUP($B64,_data_elections!$A$2:$E$6,5,0)</f>
        <v>53.688847512143582</v>
      </c>
      <c r="P64" s="51">
        <f>IF(ISERROR(VLOOKUP(M64,_data_RCP!$B:$D,3,0)),"",VLOOKUP(M64,_data_RCP!$B:$D,3,0))</f>
        <v>50</v>
      </c>
      <c r="Q64" s="52">
        <f t="shared" si="20"/>
        <v>-0.68884751214358175</v>
      </c>
      <c r="R64" s="53">
        <f t="shared" si="21"/>
        <v>-3.6888475121435818</v>
      </c>
      <c r="S64" s="53">
        <f t="shared" si="22"/>
        <v>0.68884751214358175</v>
      </c>
      <c r="T64" s="53">
        <f t="shared" si="23"/>
        <v>3.6888475121435818</v>
      </c>
      <c r="U64" s="52">
        <f t="shared" si="24"/>
        <v>3</v>
      </c>
      <c r="V64" s="52">
        <f t="shared" si="25"/>
        <v>1</v>
      </c>
      <c r="W64" s="52">
        <f t="shared" si="26"/>
        <v>1</v>
      </c>
      <c r="X64" s="52">
        <f t="shared" si="27"/>
        <v>3</v>
      </c>
      <c r="Y64" s="52">
        <f>VLOOKUP(M64,_data_models!$B:$D,3,0)</f>
        <v>51.9</v>
      </c>
      <c r="Z64" s="52">
        <f t="shared" si="2"/>
        <v>51.633333333333333</v>
      </c>
      <c r="AA64" s="53">
        <f t="shared" si="28"/>
        <v>-2.0555141788102489</v>
      </c>
      <c r="AB64" s="53">
        <f t="shared" si="29"/>
        <v>2.0555141788102489</v>
      </c>
      <c r="AC64" s="52">
        <f t="shared" si="30"/>
        <v>1.6333333333333329</v>
      </c>
      <c r="AD64" s="52">
        <f t="shared" si="31"/>
        <v>1</v>
      </c>
      <c r="AE64" s="52">
        <f t="shared" si="32"/>
        <v>1</v>
      </c>
      <c r="AF64" s="52">
        <f t="shared" si="14"/>
        <v>-1.7888475121435832</v>
      </c>
      <c r="AG64" s="76">
        <f t="shared" si="15"/>
        <v>1.7888475121435832</v>
      </c>
      <c r="AH64" s="52">
        <f t="shared" si="16"/>
        <v>-2.1888475121435818</v>
      </c>
      <c r="AI64" s="52">
        <f t="shared" si="17"/>
        <v>2.1888475121435818</v>
      </c>
      <c r="AJ64" s="52">
        <f t="shared" si="18"/>
        <v>-2.8721808454769189</v>
      </c>
      <c r="AK64" s="52">
        <f t="shared" si="19"/>
        <v>2.8721808454769189</v>
      </c>
      <c r="AL64" s="57"/>
      <c r="AM64" s="85"/>
    </row>
    <row r="65" spans="1:39" ht="16" customHeight="1" x14ac:dyDescent="0.2">
      <c r="A65" s="19" t="s">
        <v>112</v>
      </c>
      <c r="B65" s="19">
        <v>2008</v>
      </c>
      <c r="C65" s="19">
        <v>2</v>
      </c>
      <c r="D65" s="19" t="s">
        <v>60</v>
      </c>
      <c r="E65" s="47">
        <v>39422</v>
      </c>
      <c r="F65" s="47">
        <v>39450</v>
      </c>
      <c r="G65" s="19">
        <v>23</v>
      </c>
      <c r="H65" s="48">
        <v>52</v>
      </c>
      <c r="I65" s="48">
        <v>48</v>
      </c>
      <c r="J65" s="49">
        <v>0.8</v>
      </c>
      <c r="K65" s="48" t="s">
        <v>60</v>
      </c>
      <c r="L65" s="48" t="s">
        <v>60</v>
      </c>
      <c r="M65" s="47">
        <v>39450</v>
      </c>
      <c r="N65" s="50" t="s">
        <v>60</v>
      </c>
      <c r="O65" s="48">
        <f>VLOOKUP($B65,_data_elections!$A$2:$E$6,5,0)</f>
        <v>53.688847512143582</v>
      </c>
      <c r="P65" s="51">
        <f>IF(ISERROR(VLOOKUP(M65,_data_RCP!$B:$D,3,0)),"",VLOOKUP(M65,_data_RCP!$B:$D,3,0))</f>
        <v>50</v>
      </c>
      <c r="Q65" s="52">
        <f t="shared" si="20"/>
        <v>-1.6888475121435818</v>
      </c>
      <c r="R65" s="53">
        <f t="shared" si="21"/>
        <v>-3.6888475121435818</v>
      </c>
      <c r="S65" s="53">
        <f t="shared" si="22"/>
        <v>1.6888475121435818</v>
      </c>
      <c r="T65" s="53">
        <f t="shared" si="23"/>
        <v>3.6888475121435818</v>
      </c>
      <c r="U65" s="52">
        <f t="shared" si="24"/>
        <v>2</v>
      </c>
      <c r="V65" s="52">
        <f t="shared" si="25"/>
        <v>1</v>
      </c>
      <c r="W65" s="52">
        <f t="shared" si="26"/>
        <v>1</v>
      </c>
      <c r="X65" s="52">
        <f t="shared" si="27"/>
        <v>2</v>
      </c>
      <c r="Y65" s="52">
        <f>VLOOKUP(M65,_data_models!$B:$D,3,0)</f>
        <v>51.9</v>
      </c>
      <c r="Z65" s="52">
        <f t="shared" si="2"/>
        <v>51.300000000000004</v>
      </c>
      <c r="AA65" s="53">
        <f t="shared" si="28"/>
        <v>-2.3888475121435775</v>
      </c>
      <c r="AB65" s="53">
        <f t="shared" si="29"/>
        <v>2.3888475121435775</v>
      </c>
      <c r="AC65" s="52">
        <f t="shared" si="30"/>
        <v>1.3000000000000043</v>
      </c>
      <c r="AD65" s="52">
        <f t="shared" si="31"/>
        <v>1</v>
      </c>
      <c r="AE65" s="52">
        <f t="shared" si="32"/>
        <v>1</v>
      </c>
      <c r="AF65" s="52">
        <f t="shared" si="14"/>
        <v>-1.7888475121435832</v>
      </c>
      <c r="AG65" s="76">
        <f t="shared" si="15"/>
        <v>1.7888475121435832</v>
      </c>
      <c r="AH65" s="52">
        <f t="shared" si="16"/>
        <v>-2.6888475121435818</v>
      </c>
      <c r="AI65" s="52">
        <f t="shared" si="17"/>
        <v>2.6888475121435818</v>
      </c>
      <c r="AJ65" s="52">
        <f t="shared" si="18"/>
        <v>-3.0388475121435761</v>
      </c>
      <c r="AK65" s="52">
        <f t="shared" si="19"/>
        <v>3.0388475121435761</v>
      </c>
      <c r="AL65" s="57"/>
      <c r="AM65" s="85"/>
    </row>
    <row r="66" spans="1:39" ht="16" customHeight="1" x14ac:dyDescent="0.2">
      <c r="A66" s="19" t="s">
        <v>112</v>
      </c>
      <c r="B66" s="19">
        <v>2008</v>
      </c>
      <c r="C66" s="19">
        <v>2</v>
      </c>
      <c r="D66" s="19" t="s">
        <v>60</v>
      </c>
      <c r="E66" s="47">
        <v>39422</v>
      </c>
      <c r="F66" s="47">
        <v>39450</v>
      </c>
      <c r="G66" s="19">
        <v>1</v>
      </c>
      <c r="H66" s="48">
        <v>52</v>
      </c>
      <c r="I66" s="48">
        <v>48</v>
      </c>
      <c r="J66" s="49">
        <v>0.8</v>
      </c>
      <c r="K66" s="48" t="s">
        <v>60</v>
      </c>
      <c r="L66" s="48" t="s">
        <v>60</v>
      </c>
      <c r="M66" s="47">
        <v>39450</v>
      </c>
      <c r="N66" s="50" t="s">
        <v>60</v>
      </c>
      <c r="O66" s="48">
        <f>VLOOKUP($B66,_data_elections!$A$2:$E$6,5,0)</f>
        <v>53.688847512143582</v>
      </c>
      <c r="P66" s="51">
        <f>IF(ISERROR(VLOOKUP(M66,_data_RCP!$B:$D,3,0)),"",VLOOKUP(M66,_data_RCP!$B:$D,3,0))</f>
        <v>50</v>
      </c>
      <c r="Q66" s="52">
        <f t="shared" si="20"/>
        <v>-1.6888475121435818</v>
      </c>
      <c r="R66" s="53">
        <f t="shared" si="21"/>
        <v>-3.6888475121435818</v>
      </c>
      <c r="S66" s="53">
        <f t="shared" si="22"/>
        <v>1.6888475121435818</v>
      </c>
      <c r="T66" s="53">
        <f t="shared" si="23"/>
        <v>3.6888475121435818</v>
      </c>
      <c r="U66" s="52">
        <f t="shared" si="24"/>
        <v>2</v>
      </c>
      <c r="V66" s="52">
        <f t="shared" si="25"/>
        <v>1</v>
      </c>
      <c r="W66" s="52">
        <f t="shared" si="26"/>
        <v>1</v>
      </c>
      <c r="X66" s="52">
        <f t="shared" si="27"/>
        <v>2</v>
      </c>
      <c r="Y66" s="52">
        <f>VLOOKUP(M66,_data_models!$B:$D,3,0)</f>
        <v>51.9</v>
      </c>
      <c r="Z66" s="52">
        <f t="shared" ref="Z66:Z129" si="33">AVERAGE(Y66,P66,H66)</f>
        <v>51.300000000000004</v>
      </c>
      <c r="AA66" s="53">
        <f t="shared" si="28"/>
        <v>-2.3888475121435775</v>
      </c>
      <c r="AB66" s="53">
        <f t="shared" si="29"/>
        <v>2.3888475121435775</v>
      </c>
      <c r="AC66" s="52">
        <f t="shared" si="30"/>
        <v>1.3000000000000043</v>
      </c>
      <c r="AD66" s="52">
        <f t="shared" si="31"/>
        <v>1</v>
      </c>
      <c r="AE66" s="52">
        <f t="shared" si="32"/>
        <v>1</v>
      </c>
      <c r="AF66" s="52">
        <f t="shared" si="14"/>
        <v>-1.7888475121435832</v>
      </c>
      <c r="AG66" s="76">
        <f t="shared" si="15"/>
        <v>1.7888475121435832</v>
      </c>
      <c r="AH66" s="52">
        <f t="shared" si="16"/>
        <v>-2.6888475121435818</v>
      </c>
      <c r="AI66" s="52">
        <f t="shared" si="17"/>
        <v>2.6888475121435818</v>
      </c>
      <c r="AJ66" s="52">
        <f t="shared" si="18"/>
        <v>-3.0388475121435761</v>
      </c>
      <c r="AK66" s="52">
        <f t="shared" si="19"/>
        <v>3.0388475121435761</v>
      </c>
      <c r="AL66" s="57"/>
      <c r="AM66" s="85"/>
    </row>
    <row r="67" spans="1:39" ht="16" customHeight="1" x14ac:dyDescent="0.2">
      <c r="A67" s="19" t="s">
        <v>112</v>
      </c>
      <c r="B67" s="19">
        <v>2008</v>
      </c>
      <c r="C67" s="19">
        <v>2</v>
      </c>
      <c r="D67" s="19" t="s">
        <v>60</v>
      </c>
      <c r="E67" s="47">
        <v>39422</v>
      </c>
      <c r="F67" s="47">
        <v>39450</v>
      </c>
      <c r="G67" s="19">
        <v>20</v>
      </c>
      <c r="H67" s="48">
        <v>52</v>
      </c>
      <c r="I67" s="48">
        <v>48</v>
      </c>
      <c r="J67" s="49">
        <v>0.95</v>
      </c>
      <c r="K67" s="48" t="s">
        <v>60</v>
      </c>
      <c r="L67" s="48" t="s">
        <v>60</v>
      </c>
      <c r="M67" s="47">
        <v>39450</v>
      </c>
      <c r="N67" s="50" t="s">
        <v>60</v>
      </c>
      <c r="O67" s="48">
        <f>VLOOKUP($B67,_data_elections!$A$2:$E$6,5,0)</f>
        <v>53.688847512143582</v>
      </c>
      <c r="P67" s="51">
        <f>IF(ISERROR(VLOOKUP(M67,_data_RCP!$B:$D,3,0)),"",VLOOKUP(M67,_data_RCP!$B:$D,3,0))</f>
        <v>50</v>
      </c>
      <c r="Q67" s="52">
        <f t="shared" si="20"/>
        <v>-1.6888475121435818</v>
      </c>
      <c r="R67" s="53">
        <f t="shared" si="21"/>
        <v>-3.6888475121435818</v>
      </c>
      <c r="S67" s="53">
        <f t="shared" si="22"/>
        <v>1.6888475121435818</v>
      </c>
      <c r="T67" s="53">
        <f t="shared" si="23"/>
        <v>3.6888475121435818</v>
      </c>
      <c r="U67" s="52">
        <f t="shared" si="24"/>
        <v>2</v>
      </c>
      <c r="V67" s="52">
        <f t="shared" si="25"/>
        <v>1</v>
      </c>
      <c r="W67" s="52">
        <f t="shared" si="26"/>
        <v>1</v>
      </c>
      <c r="X67" s="52">
        <f t="shared" si="27"/>
        <v>2</v>
      </c>
      <c r="Y67" s="52">
        <f>VLOOKUP(M67,_data_models!$B:$D,3,0)</f>
        <v>51.9</v>
      </c>
      <c r="Z67" s="52">
        <f t="shared" si="33"/>
        <v>51.300000000000004</v>
      </c>
      <c r="AA67" s="53">
        <f t="shared" si="28"/>
        <v>-2.3888475121435775</v>
      </c>
      <c r="AB67" s="53">
        <f t="shared" si="29"/>
        <v>2.3888475121435775</v>
      </c>
      <c r="AC67" s="52">
        <f t="shared" si="30"/>
        <v>1.3000000000000043</v>
      </c>
      <c r="AD67" s="52">
        <f t="shared" si="31"/>
        <v>1</v>
      </c>
      <c r="AE67" s="52">
        <f t="shared" si="32"/>
        <v>1</v>
      </c>
      <c r="AF67" s="52">
        <f t="shared" ref="AF67:AF130" si="34">Y67-O67</f>
        <v>-1.7888475121435832</v>
      </c>
      <c r="AG67" s="76">
        <f t="shared" ref="AG67:AG130" si="35">ABS(AF67)</f>
        <v>1.7888475121435832</v>
      </c>
      <c r="AH67" s="52">
        <f t="shared" ref="AH67:AH130" si="36">AVERAGE(H67,P67)-O67</f>
        <v>-2.6888475121435818</v>
      </c>
      <c r="AI67" s="52">
        <f t="shared" ref="AI67:AI130" si="37">ABS(AH67)</f>
        <v>2.6888475121435818</v>
      </c>
      <c r="AJ67" s="52">
        <f t="shared" ref="AJ67:AJ130" si="38">AVERAGE(P67,Z67)-O67</f>
        <v>-3.0388475121435761</v>
      </c>
      <c r="AK67" s="52">
        <f t="shared" ref="AK67:AK130" si="39">ABS(AJ67)</f>
        <v>3.0388475121435761</v>
      </c>
      <c r="AL67" s="57"/>
      <c r="AM67" s="85"/>
    </row>
    <row r="68" spans="1:39" ht="16" customHeight="1" x14ac:dyDescent="0.2">
      <c r="A68" s="19" t="s">
        <v>112</v>
      </c>
      <c r="B68" s="19">
        <v>2008</v>
      </c>
      <c r="C68" s="19">
        <v>2</v>
      </c>
      <c r="D68" s="19" t="s">
        <v>60</v>
      </c>
      <c r="E68" s="47">
        <v>39422</v>
      </c>
      <c r="F68" s="47">
        <v>39450</v>
      </c>
      <c r="G68" s="19">
        <v>2</v>
      </c>
      <c r="H68" s="48">
        <v>52</v>
      </c>
      <c r="I68" s="48">
        <v>48</v>
      </c>
      <c r="J68" s="49">
        <v>0.99</v>
      </c>
      <c r="K68" s="48" t="s">
        <v>60</v>
      </c>
      <c r="L68" s="48" t="s">
        <v>60</v>
      </c>
      <c r="M68" s="47">
        <v>39450</v>
      </c>
      <c r="N68" s="50" t="s">
        <v>60</v>
      </c>
      <c r="O68" s="48">
        <f>VLOOKUP($B68,_data_elections!$A$2:$E$6,5,0)</f>
        <v>53.688847512143582</v>
      </c>
      <c r="P68" s="51">
        <f>IF(ISERROR(VLOOKUP(M68,_data_RCP!$B:$D,3,0)),"",VLOOKUP(M68,_data_RCP!$B:$D,3,0))</f>
        <v>50</v>
      </c>
      <c r="Q68" s="52">
        <f t="shared" si="20"/>
        <v>-1.6888475121435818</v>
      </c>
      <c r="R68" s="53">
        <f t="shared" si="21"/>
        <v>-3.6888475121435818</v>
      </c>
      <c r="S68" s="53">
        <f t="shared" si="22"/>
        <v>1.6888475121435818</v>
      </c>
      <c r="T68" s="53">
        <f t="shared" si="23"/>
        <v>3.6888475121435818</v>
      </c>
      <c r="U68" s="52">
        <f t="shared" si="24"/>
        <v>2</v>
      </c>
      <c r="V68" s="52">
        <f t="shared" si="25"/>
        <v>1</v>
      </c>
      <c r="W68" s="52">
        <f t="shared" si="26"/>
        <v>1</v>
      </c>
      <c r="X68" s="52">
        <f t="shared" si="27"/>
        <v>2</v>
      </c>
      <c r="Y68" s="52">
        <f>VLOOKUP(M68,_data_models!$B:$D,3,0)</f>
        <v>51.9</v>
      </c>
      <c r="Z68" s="52">
        <f t="shared" si="33"/>
        <v>51.300000000000004</v>
      </c>
      <c r="AA68" s="53">
        <f t="shared" si="28"/>
        <v>-2.3888475121435775</v>
      </c>
      <c r="AB68" s="53">
        <f t="shared" si="29"/>
        <v>2.3888475121435775</v>
      </c>
      <c r="AC68" s="52">
        <f t="shared" si="30"/>
        <v>1.3000000000000043</v>
      </c>
      <c r="AD68" s="52">
        <f t="shared" si="31"/>
        <v>1</v>
      </c>
      <c r="AE68" s="52">
        <f t="shared" si="32"/>
        <v>1</v>
      </c>
      <c r="AF68" s="52">
        <f t="shared" si="34"/>
        <v>-1.7888475121435832</v>
      </c>
      <c r="AG68" s="76">
        <f t="shared" si="35"/>
        <v>1.7888475121435832</v>
      </c>
      <c r="AH68" s="52">
        <f t="shared" si="36"/>
        <v>-2.6888475121435818</v>
      </c>
      <c r="AI68" s="52">
        <f t="shared" si="37"/>
        <v>2.6888475121435818</v>
      </c>
      <c r="AJ68" s="52">
        <f t="shared" si="38"/>
        <v>-3.0388475121435761</v>
      </c>
      <c r="AK68" s="52">
        <f t="shared" si="39"/>
        <v>3.0388475121435761</v>
      </c>
      <c r="AL68" s="57"/>
      <c r="AM68" s="85"/>
    </row>
    <row r="69" spans="1:39" ht="16" customHeight="1" x14ac:dyDescent="0.2">
      <c r="A69" s="19" t="s">
        <v>112</v>
      </c>
      <c r="B69" s="19">
        <v>2008</v>
      </c>
      <c r="C69" s="19">
        <v>2</v>
      </c>
      <c r="D69" s="19" t="s">
        <v>60</v>
      </c>
      <c r="E69" s="47">
        <v>39422</v>
      </c>
      <c r="F69" s="47">
        <v>39450</v>
      </c>
      <c r="G69" s="19">
        <v>3</v>
      </c>
      <c r="H69" s="48">
        <v>52</v>
      </c>
      <c r="I69" s="48">
        <v>48</v>
      </c>
      <c r="J69" s="49">
        <v>1</v>
      </c>
      <c r="K69" s="48" t="s">
        <v>60</v>
      </c>
      <c r="L69" s="48" t="s">
        <v>60</v>
      </c>
      <c r="M69" s="47">
        <v>39450</v>
      </c>
      <c r="N69" s="50" t="s">
        <v>60</v>
      </c>
      <c r="O69" s="48">
        <f>VLOOKUP($B69,_data_elections!$A$2:$E$6,5,0)</f>
        <v>53.688847512143582</v>
      </c>
      <c r="P69" s="51">
        <f>IF(ISERROR(VLOOKUP(M69,_data_RCP!$B:$D,3,0)),"",VLOOKUP(M69,_data_RCP!$B:$D,3,0))</f>
        <v>50</v>
      </c>
      <c r="Q69" s="52">
        <f t="shared" si="20"/>
        <v>-1.6888475121435818</v>
      </c>
      <c r="R69" s="53">
        <f t="shared" si="21"/>
        <v>-3.6888475121435818</v>
      </c>
      <c r="S69" s="53">
        <f t="shared" si="22"/>
        <v>1.6888475121435818</v>
      </c>
      <c r="T69" s="53">
        <f t="shared" si="23"/>
        <v>3.6888475121435818</v>
      </c>
      <c r="U69" s="52">
        <f t="shared" si="24"/>
        <v>2</v>
      </c>
      <c r="V69" s="52">
        <f t="shared" si="25"/>
        <v>1</v>
      </c>
      <c r="W69" s="52">
        <f t="shared" si="26"/>
        <v>1</v>
      </c>
      <c r="X69" s="52">
        <f t="shared" si="27"/>
        <v>2</v>
      </c>
      <c r="Y69" s="52">
        <f>VLOOKUP(M69,_data_models!$B:$D,3,0)</f>
        <v>51.9</v>
      </c>
      <c r="Z69" s="52">
        <f t="shared" si="33"/>
        <v>51.300000000000004</v>
      </c>
      <c r="AA69" s="53">
        <f t="shared" si="28"/>
        <v>-2.3888475121435775</v>
      </c>
      <c r="AB69" s="53">
        <f t="shared" si="29"/>
        <v>2.3888475121435775</v>
      </c>
      <c r="AC69" s="52">
        <f t="shared" si="30"/>
        <v>1.3000000000000043</v>
      </c>
      <c r="AD69" s="52">
        <f t="shared" si="31"/>
        <v>1</v>
      </c>
      <c r="AE69" s="52">
        <f t="shared" si="32"/>
        <v>1</v>
      </c>
      <c r="AF69" s="52">
        <f t="shared" si="34"/>
        <v>-1.7888475121435832</v>
      </c>
      <c r="AG69" s="76">
        <f t="shared" si="35"/>
        <v>1.7888475121435832</v>
      </c>
      <c r="AH69" s="52">
        <f t="shared" si="36"/>
        <v>-2.6888475121435818</v>
      </c>
      <c r="AI69" s="52">
        <f t="shared" si="37"/>
        <v>2.6888475121435818</v>
      </c>
      <c r="AJ69" s="52">
        <f t="shared" si="38"/>
        <v>-3.0388475121435761</v>
      </c>
      <c r="AK69" s="52">
        <f t="shared" si="39"/>
        <v>3.0388475121435761</v>
      </c>
      <c r="AL69" s="57"/>
      <c r="AM69" s="85"/>
    </row>
    <row r="70" spans="1:39" ht="16" customHeight="1" x14ac:dyDescent="0.2">
      <c r="A70" s="19" t="s">
        <v>112</v>
      </c>
      <c r="B70" s="19">
        <v>2008</v>
      </c>
      <c r="C70" s="19">
        <v>2</v>
      </c>
      <c r="D70" s="19" t="s">
        <v>60</v>
      </c>
      <c r="E70" s="47">
        <v>39422</v>
      </c>
      <c r="F70" s="47">
        <v>39450</v>
      </c>
      <c r="G70" s="19">
        <v>16</v>
      </c>
      <c r="H70" s="48">
        <v>51.5</v>
      </c>
      <c r="I70" s="48">
        <v>48.5</v>
      </c>
      <c r="J70" s="49">
        <v>0.95</v>
      </c>
      <c r="K70" s="48" t="s">
        <v>60</v>
      </c>
      <c r="L70" s="48" t="s">
        <v>60</v>
      </c>
      <c r="M70" s="47">
        <v>39450</v>
      </c>
      <c r="N70" s="50" t="s">
        <v>60</v>
      </c>
      <c r="O70" s="48">
        <f>VLOOKUP($B70,_data_elections!$A$2:$E$6,5,0)</f>
        <v>53.688847512143582</v>
      </c>
      <c r="P70" s="51">
        <f>IF(ISERROR(VLOOKUP(M70,_data_RCP!$B:$D,3,0)),"",VLOOKUP(M70,_data_RCP!$B:$D,3,0))</f>
        <v>50</v>
      </c>
      <c r="Q70" s="52">
        <f t="shared" si="20"/>
        <v>-2.1888475121435818</v>
      </c>
      <c r="R70" s="53">
        <f t="shared" si="21"/>
        <v>-3.6888475121435818</v>
      </c>
      <c r="S70" s="53">
        <f t="shared" si="22"/>
        <v>2.1888475121435818</v>
      </c>
      <c r="T70" s="53">
        <f t="shared" si="23"/>
        <v>3.6888475121435818</v>
      </c>
      <c r="U70" s="52">
        <f t="shared" si="24"/>
        <v>1.5</v>
      </c>
      <c r="V70" s="52">
        <f t="shared" si="25"/>
        <v>1</v>
      </c>
      <c r="W70" s="52">
        <f t="shared" si="26"/>
        <v>1</v>
      </c>
      <c r="X70" s="52">
        <f t="shared" si="27"/>
        <v>1.5</v>
      </c>
      <c r="Y70" s="52">
        <f>VLOOKUP(M70,_data_models!$B:$D,3,0)</f>
        <v>51.9</v>
      </c>
      <c r="Z70" s="52">
        <f t="shared" si="33"/>
        <v>51.133333333333333</v>
      </c>
      <c r="AA70" s="53">
        <f t="shared" si="28"/>
        <v>-2.5555141788102489</v>
      </c>
      <c r="AB70" s="53">
        <f t="shared" si="29"/>
        <v>2.5555141788102489</v>
      </c>
      <c r="AC70" s="52">
        <f t="shared" si="30"/>
        <v>1.1333333333333329</v>
      </c>
      <c r="AD70" s="52">
        <f t="shared" si="31"/>
        <v>1</v>
      </c>
      <c r="AE70" s="52">
        <f t="shared" si="32"/>
        <v>1</v>
      </c>
      <c r="AF70" s="52">
        <f t="shared" si="34"/>
        <v>-1.7888475121435832</v>
      </c>
      <c r="AG70" s="76">
        <f t="shared" si="35"/>
        <v>1.7888475121435832</v>
      </c>
      <c r="AH70" s="52">
        <f t="shared" si="36"/>
        <v>-2.9388475121435818</v>
      </c>
      <c r="AI70" s="52">
        <f t="shared" si="37"/>
        <v>2.9388475121435818</v>
      </c>
      <c r="AJ70" s="52">
        <f t="shared" si="38"/>
        <v>-3.1221808454769189</v>
      </c>
      <c r="AK70" s="52">
        <f t="shared" si="39"/>
        <v>3.1221808454769189</v>
      </c>
      <c r="AL70" s="57"/>
      <c r="AM70" s="85"/>
    </row>
    <row r="71" spans="1:39" ht="16" customHeight="1" x14ac:dyDescent="0.2">
      <c r="A71" s="19" t="s">
        <v>112</v>
      </c>
      <c r="B71" s="19">
        <v>2008</v>
      </c>
      <c r="C71" s="19">
        <v>2</v>
      </c>
      <c r="D71" s="19" t="s">
        <v>60</v>
      </c>
      <c r="E71" s="47">
        <v>39422</v>
      </c>
      <c r="F71" s="47">
        <v>39450</v>
      </c>
      <c r="G71" s="19">
        <v>5</v>
      </c>
      <c r="H71" s="48">
        <v>51</v>
      </c>
      <c r="I71" s="48">
        <v>49</v>
      </c>
      <c r="J71" s="49">
        <v>0.75</v>
      </c>
      <c r="K71" s="48" t="s">
        <v>60</v>
      </c>
      <c r="L71" s="48" t="s">
        <v>60</v>
      </c>
      <c r="M71" s="47">
        <v>39450</v>
      </c>
      <c r="N71" s="50" t="s">
        <v>60</v>
      </c>
      <c r="O71" s="48">
        <f>VLOOKUP($B71,_data_elections!$A$2:$E$6,5,0)</f>
        <v>53.688847512143582</v>
      </c>
      <c r="P71" s="51">
        <f>IF(ISERROR(VLOOKUP(M71,_data_RCP!$B:$D,3,0)),"",VLOOKUP(M71,_data_RCP!$B:$D,3,0))</f>
        <v>50</v>
      </c>
      <c r="Q71" s="52">
        <f t="shared" si="20"/>
        <v>-2.6888475121435818</v>
      </c>
      <c r="R71" s="53">
        <f t="shared" si="21"/>
        <v>-3.6888475121435818</v>
      </c>
      <c r="S71" s="53">
        <f t="shared" si="22"/>
        <v>2.6888475121435818</v>
      </c>
      <c r="T71" s="53">
        <f t="shared" si="23"/>
        <v>3.6888475121435818</v>
      </c>
      <c r="U71" s="52">
        <f t="shared" si="24"/>
        <v>1</v>
      </c>
      <c r="V71" s="52">
        <f t="shared" si="25"/>
        <v>1</v>
      </c>
      <c r="W71" s="52">
        <f t="shared" si="26"/>
        <v>1</v>
      </c>
      <c r="X71" s="52">
        <f t="shared" si="27"/>
        <v>1</v>
      </c>
      <c r="Y71" s="52">
        <f>VLOOKUP(M71,_data_models!$B:$D,3,0)</f>
        <v>51.9</v>
      </c>
      <c r="Z71" s="52">
        <f t="shared" si="33"/>
        <v>50.966666666666669</v>
      </c>
      <c r="AA71" s="53">
        <f t="shared" si="28"/>
        <v>-2.7221808454769132</v>
      </c>
      <c r="AB71" s="53">
        <f t="shared" si="29"/>
        <v>2.7221808454769132</v>
      </c>
      <c r="AC71" s="52">
        <f t="shared" si="30"/>
        <v>0.96666666666666856</v>
      </c>
      <c r="AD71" s="52">
        <f t="shared" si="31"/>
        <v>1</v>
      </c>
      <c r="AE71" s="52">
        <f t="shared" si="32"/>
        <v>1</v>
      </c>
      <c r="AF71" s="52">
        <f t="shared" si="34"/>
        <v>-1.7888475121435832</v>
      </c>
      <c r="AG71" s="76">
        <f t="shared" si="35"/>
        <v>1.7888475121435832</v>
      </c>
      <c r="AH71" s="52">
        <f t="shared" si="36"/>
        <v>-3.1888475121435818</v>
      </c>
      <c r="AI71" s="52">
        <f t="shared" si="37"/>
        <v>3.1888475121435818</v>
      </c>
      <c r="AJ71" s="52">
        <f t="shared" si="38"/>
        <v>-3.2055141788102475</v>
      </c>
      <c r="AK71" s="52">
        <f t="shared" si="39"/>
        <v>3.2055141788102475</v>
      </c>
      <c r="AL71" s="57"/>
      <c r="AM71" s="85"/>
    </row>
    <row r="72" spans="1:39" ht="16" customHeight="1" x14ac:dyDescent="0.2">
      <c r="A72" s="19" t="s">
        <v>112</v>
      </c>
      <c r="B72" s="19">
        <v>2008</v>
      </c>
      <c r="C72" s="19">
        <v>2</v>
      </c>
      <c r="D72" s="19" t="s">
        <v>60</v>
      </c>
      <c r="E72" s="47">
        <v>39422</v>
      </c>
      <c r="F72" s="47">
        <v>39450</v>
      </c>
      <c r="G72" s="19">
        <v>7</v>
      </c>
      <c r="H72" s="48">
        <v>51</v>
      </c>
      <c r="I72" s="48">
        <v>49</v>
      </c>
      <c r="J72" s="49">
        <v>0.9</v>
      </c>
      <c r="K72" s="48" t="s">
        <v>60</v>
      </c>
      <c r="L72" s="48" t="s">
        <v>60</v>
      </c>
      <c r="M72" s="47">
        <v>39450</v>
      </c>
      <c r="N72" s="50" t="s">
        <v>60</v>
      </c>
      <c r="O72" s="48">
        <f>VLOOKUP($B72,_data_elections!$A$2:$E$6,5,0)</f>
        <v>53.688847512143582</v>
      </c>
      <c r="P72" s="51">
        <f>IF(ISERROR(VLOOKUP(M72,_data_RCP!$B:$D,3,0)),"",VLOOKUP(M72,_data_RCP!$B:$D,3,0))</f>
        <v>50</v>
      </c>
      <c r="Q72" s="52">
        <f t="shared" si="20"/>
        <v>-2.6888475121435818</v>
      </c>
      <c r="R72" s="53">
        <f t="shared" si="21"/>
        <v>-3.6888475121435818</v>
      </c>
      <c r="S72" s="53">
        <f t="shared" si="22"/>
        <v>2.6888475121435818</v>
      </c>
      <c r="T72" s="53">
        <f t="shared" si="23"/>
        <v>3.6888475121435818</v>
      </c>
      <c r="U72" s="52">
        <f t="shared" si="24"/>
        <v>1</v>
      </c>
      <c r="V72" s="52">
        <f t="shared" si="25"/>
        <v>1</v>
      </c>
      <c r="W72" s="52">
        <f t="shared" si="26"/>
        <v>1</v>
      </c>
      <c r="X72" s="52">
        <f t="shared" si="27"/>
        <v>1</v>
      </c>
      <c r="Y72" s="52">
        <f>VLOOKUP(M72,_data_models!$B:$D,3,0)</f>
        <v>51.9</v>
      </c>
      <c r="Z72" s="52">
        <f t="shared" si="33"/>
        <v>50.966666666666669</v>
      </c>
      <c r="AA72" s="53">
        <f t="shared" si="28"/>
        <v>-2.7221808454769132</v>
      </c>
      <c r="AB72" s="53">
        <f t="shared" si="29"/>
        <v>2.7221808454769132</v>
      </c>
      <c r="AC72" s="52">
        <f t="shared" si="30"/>
        <v>0.96666666666666856</v>
      </c>
      <c r="AD72" s="52">
        <f t="shared" si="31"/>
        <v>1</v>
      </c>
      <c r="AE72" s="52">
        <f t="shared" si="32"/>
        <v>1</v>
      </c>
      <c r="AF72" s="52">
        <f t="shared" si="34"/>
        <v>-1.7888475121435832</v>
      </c>
      <c r="AG72" s="76">
        <f t="shared" si="35"/>
        <v>1.7888475121435832</v>
      </c>
      <c r="AH72" s="52">
        <f t="shared" si="36"/>
        <v>-3.1888475121435818</v>
      </c>
      <c r="AI72" s="52">
        <f t="shared" si="37"/>
        <v>3.1888475121435818</v>
      </c>
      <c r="AJ72" s="52">
        <f t="shared" si="38"/>
        <v>-3.2055141788102475</v>
      </c>
      <c r="AK72" s="52">
        <f t="shared" si="39"/>
        <v>3.2055141788102475</v>
      </c>
      <c r="AL72" s="57"/>
      <c r="AM72" s="85"/>
    </row>
    <row r="73" spans="1:39" ht="16" customHeight="1" x14ac:dyDescent="0.2">
      <c r="A73" s="19" t="s">
        <v>113</v>
      </c>
      <c r="B73" s="19">
        <v>2008</v>
      </c>
      <c r="C73" s="19">
        <v>3</v>
      </c>
      <c r="D73" s="19" t="s">
        <v>60</v>
      </c>
      <c r="E73" s="47">
        <v>39506</v>
      </c>
      <c r="F73" s="47">
        <v>39520</v>
      </c>
      <c r="G73" s="19">
        <v>6</v>
      </c>
      <c r="H73" s="48">
        <v>55</v>
      </c>
      <c r="I73" s="48">
        <v>45</v>
      </c>
      <c r="J73" s="49">
        <v>0.9</v>
      </c>
      <c r="K73" s="48" t="s">
        <v>60</v>
      </c>
      <c r="L73" s="48" t="s">
        <v>60</v>
      </c>
      <c r="M73" s="47">
        <v>39520</v>
      </c>
      <c r="N73" s="50" t="s">
        <v>60</v>
      </c>
      <c r="O73" s="48">
        <f>VLOOKUP($B73,_data_elections!$A$2:$E$6,5,0)</f>
        <v>53.688847512143582</v>
      </c>
      <c r="P73" s="51">
        <f>IF(ISERROR(VLOOKUP(M73,_data_RCP!$B:$D,3,0)),"",VLOOKUP(M73,_data_RCP!$B:$D,3,0))</f>
        <v>50.832408435072139</v>
      </c>
      <c r="Q73" s="52">
        <f t="shared" si="20"/>
        <v>1.3111524878564182</v>
      </c>
      <c r="R73" s="53">
        <f t="shared" si="21"/>
        <v>-2.8564390770714425</v>
      </c>
      <c r="S73" s="53">
        <f t="shared" si="22"/>
        <v>1.3111524878564182</v>
      </c>
      <c r="T73" s="53">
        <f t="shared" si="23"/>
        <v>2.8564390770714425</v>
      </c>
      <c r="U73" s="52">
        <f t="shared" si="24"/>
        <v>1.5452865892150243</v>
      </c>
      <c r="V73" s="52">
        <f t="shared" si="25"/>
        <v>1</v>
      </c>
      <c r="W73" s="52">
        <f t="shared" si="26"/>
        <v>1</v>
      </c>
      <c r="X73" s="52">
        <f t="shared" si="27"/>
        <v>4.1675915649278608</v>
      </c>
      <c r="Y73" s="52">
        <f>VLOOKUP(M73,_data_models!$B:$D,3,0)</f>
        <v>51.05</v>
      </c>
      <c r="Z73" s="52">
        <f t="shared" si="33"/>
        <v>52.294136145024048</v>
      </c>
      <c r="AA73" s="53">
        <f t="shared" si="28"/>
        <v>-1.3947113671195339</v>
      </c>
      <c r="AB73" s="53">
        <f t="shared" si="29"/>
        <v>1.3947113671195339</v>
      </c>
      <c r="AC73" s="52">
        <f t="shared" si="30"/>
        <v>1.4617277099519086</v>
      </c>
      <c r="AD73" s="52">
        <f t="shared" si="31"/>
        <v>1</v>
      </c>
      <c r="AE73" s="52">
        <f t="shared" si="32"/>
        <v>1</v>
      </c>
      <c r="AF73" s="52">
        <f t="shared" si="34"/>
        <v>-2.6388475121435846</v>
      </c>
      <c r="AG73" s="76">
        <f t="shared" si="35"/>
        <v>2.6388475121435846</v>
      </c>
      <c r="AH73" s="52">
        <f t="shared" si="36"/>
        <v>-0.77264329460751213</v>
      </c>
      <c r="AI73" s="52">
        <f t="shared" si="37"/>
        <v>0.77264329460751213</v>
      </c>
      <c r="AJ73" s="52">
        <f t="shared" si="38"/>
        <v>-2.1255752220954918</v>
      </c>
      <c r="AK73" s="52">
        <f t="shared" si="39"/>
        <v>2.1255752220954918</v>
      </c>
      <c r="AL73" s="57"/>
      <c r="AM73" s="85"/>
    </row>
    <row r="74" spans="1:39" ht="16" customHeight="1" x14ac:dyDescent="0.2">
      <c r="A74" s="19" t="s">
        <v>113</v>
      </c>
      <c r="B74" s="19">
        <v>2008</v>
      </c>
      <c r="C74" s="19">
        <v>3</v>
      </c>
      <c r="D74" s="19" t="s">
        <v>60</v>
      </c>
      <c r="E74" s="47">
        <v>39506</v>
      </c>
      <c r="F74" s="47">
        <v>39520</v>
      </c>
      <c r="G74" s="19">
        <v>16</v>
      </c>
      <c r="H74" s="48">
        <v>53</v>
      </c>
      <c r="I74" s="48">
        <v>47</v>
      </c>
      <c r="J74" s="49">
        <v>0.8</v>
      </c>
      <c r="K74" s="48" t="s">
        <v>60</v>
      </c>
      <c r="L74" s="48" t="s">
        <v>60</v>
      </c>
      <c r="M74" s="47">
        <v>39520</v>
      </c>
      <c r="N74" s="50" t="s">
        <v>60</v>
      </c>
      <c r="O74" s="48">
        <f>VLOOKUP($B74,_data_elections!$A$2:$E$6,5,0)</f>
        <v>53.688847512143582</v>
      </c>
      <c r="P74" s="51">
        <f>IF(ISERROR(VLOOKUP(M74,_data_RCP!$B:$D,3,0)),"",VLOOKUP(M74,_data_RCP!$B:$D,3,0))</f>
        <v>50.832408435072139</v>
      </c>
      <c r="Q74" s="52">
        <f t="shared" si="20"/>
        <v>-0.68884751214358175</v>
      </c>
      <c r="R74" s="53">
        <f t="shared" si="21"/>
        <v>-2.8564390770714425</v>
      </c>
      <c r="S74" s="53">
        <f t="shared" si="22"/>
        <v>0.68884751214358175</v>
      </c>
      <c r="T74" s="53">
        <f t="shared" si="23"/>
        <v>2.8564390770714425</v>
      </c>
      <c r="U74" s="52">
        <f t="shared" si="24"/>
        <v>2.1675915649278608</v>
      </c>
      <c r="V74" s="52">
        <f t="shared" si="25"/>
        <v>1</v>
      </c>
      <c r="W74" s="52">
        <f t="shared" si="26"/>
        <v>1</v>
      </c>
      <c r="X74" s="52">
        <f t="shared" si="27"/>
        <v>2.1675915649278608</v>
      </c>
      <c r="Y74" s="52">
        <f>VLOOKUP(M74,_data_models!$B:$D,3,0)</f>
        <v>51.05</v>
      </c>
      <c r="Z74" s="52">
        <f t="shared" si="33"/>
        <v>51.627469478357376</v>
      </c>
      <c r="AA74" s="53">
        <f t="shared" si="28"/>
        <v>-2.0613780337862053</v>
      </c>
      <c r="AB74" s="53">
        <f t="shared" si="29"/>
        <v>2.0613780337862053</v>
      </c>
      <c r="AC74" s="52">
        <f t="shared" si="30"/>
        <v>0.79506104328523719</v>
      </c>
      <c r="AD74" s="52">
        <f t="shared" si="31"/>
        <v>1</v>
      </c>
      <c r="AE74" s="52">
        <f t="shared" si="32"/>
        <v>1</v>
      </c>
      <c r="AF74" s="52">
        <f t="shared" si="34"/>
        <v>-2.6388475121435846</v>
      </c>
      <c r="AG74" s="76">
        <f t="shared" si="35"/>
        <v>2.6388475121435846</v>
      </c>
      <c r="AH74" s="52">
        <f t="shared" si="36"/>
        <v>-1.7726432946075121</v>
      </c>
      <c r="AI74" s="52">
        <f t="shared" si="37"/>
        <v>1.7726432946075121</v>
      </c>
      <c r="AJ74" s="52">
        <f t="shared" si="38"/>
        <v>-2.4589085554288204</v>
      </c>
      <c r="AK74" s="52">
        <f t="shared" si="39"/>
        <v>2.4589085554288204</v>
      </c>
      <c r="AL74" s="57"/>
      <c r="AM74" s="85"/>
    </row>
    <row r="75" spans="1:39" ht="16" customHeight="1" x14ac:dyDescent="0.2">
      <c r="A75" s="19" t="s">
        <v>113</v>
      </c>
      <c r="B75" s="19">
        <v>2008</v>
      </c>
      <c r="C75" s="19">
        <v>3</v>
      </c>
      <c r="D75" s="19" t="s">
        <v>60</v>
      </c>
      <c r="E75" s="47">
        <v>39506</v>
      </c>
      <c r="F75" s="47">
        <v>39520</v>
      </c>
      <c r="G75" s="19">
        <v>8</v>
      </c>
      <c r="H75" s="48">
        <v>53</v>
      </c>
      <c r="I75" s="48">
        <v>47</v>
      </c>
      <c r="J75" s="49">
        <v>0.9</v>
      </c>
      <c r="K75" s="48" t="s">
        <v>60</v>
      </c>
      <c r="L75" s="48" t="s">
        <v>60</v>
      </c>
      <c r="M75" s="47">
        <v>39520</v>
      </c>
      <c r="N75" s="50" t="s">
        <v>60</v>
      </c>
      <c r="O75" s="48">
        <f>VLOOKUP($B75,_data_elections!$A$2:$E$6,5,0)</f>
        <v>53.688847512143582</v>
      </c>
      <c r="P75" s="51">
        <f>IF(ISERROR(VLOOKUP(M75,_data_RCP!$B:$D,3,0)),"",VLOOKUP(M75,_data_RCP!$B:$D,3,0))</f>
        <v>50.832408435072139</v>
      </c>
      <c r="Q75" s="52">
        <f t="shared" si="20"/>
        <v>-0.68884751214358175</v>
      </c>
      <c r="R75" s="53">
        <f t="shared" si="21"/>
        <v>-2.8564390770714425</v>
      </c>
      <c r="S75" s="53">
        <f t="shared" si="22"/>
        <v>0.68884751214358175</v>
      </c>
      <c r="T75" s="53">
        <f t="shared" si="23"/>
        <v>2.8564390770714425</v>
      </c>
      <c r="U75" s="52">
        <f t="shared" si="24"/>
        <v>2.1675915649278608</v>
      </c>
      <c r="V75" s="52">
        <f t="shared" si="25"/>
        <v>1</v>
      </c>
      <c r="W75" s="52">
        <f t="shared" si="26"/>
        <v>1</v>
      </c>
      <c r="X75" s="52">
        <f t="shared" si="27"/>
        <v>2.1675915649278608</v>
      </c>
      <c r="Y75" s="52">
        <f>VLOOKUP(M75,_data_models!$B:$D,3,0)</f>
        <v>51.05</v>
      </c>
      <c r="Z75" s="52">
        <f t="shared" si="33"/>
        <v>51.627469478357376</v>
      </c>
      <c r="AA75" s="53">
        <f t="shared" si="28"/>
        <v>-2.0613780337862053</v>
      </c>
      <c r="AB75" s="53">
        <f t="shared" si="29"/>
        <v>2.0613780337862053</v>
      </c>
      <c r="AC75" s="52">
        <f t="shared" si="30"/>
        <v>0.79506104328523719</v>
      </c>
      <c r="AD75" s="52">
        <f t="shared" si="31"/>
        <v>1</v>
      </c>
      <c r="AE75" s="52">
        <f t="shared" si="32"/>
        <v>1</v>
      </c>
      <c r="AF75" s="52">
        <f t="shared" si="34"/>
        <v>-2.6388475121435846</v>
      </c>
      <c r="AG75" s="76">
        <f t="shared" si="35"/>
        <v>2.6388475121435846</v>
      </c>
      <c r="AH75" s="52">
        <f t="shared" si="36"/>
        <v>-1.7726432946075121</v>
      </c>
      <c r="AI75" s="52">
        <f t="shared" si="37"/>
        <v>1.7726432946075121</v>
      </c>
      <c r="AJ75" s="52">
        <f t="shared" si="38"/>
        <v>-2.4589085554288204</v>
      </c>
      <c r="AK75" s="52">
        <f t="shared" si="39"/>
        <v>2.4589085554288204</v>
      </c>
      <c r="AL75" s="57"/>
      <c r="AM75" s="85"/>
    </row>
    <row r="76" spans="1:39" ht="16" customHeight="1" x14ac:dyDescent="0.2">
      <c r="A76" s="19" t="s">
        <v>113</v>
      </c>
      <c r="B76" s="19">
        <v>2008</v>
      </c>
      <c r="C76" s="19">
        <v>3</v>
      </c>
      <c r="D76" s="19" t="s">
        <v>60</v>
      </c>
      <c r="E76" s="47">
        <v>39506</v>
      </c>
      <c r="F76" s="47">
        <v>39520</v>
      </c>
      <c r="G76" s="19">
        <v>24</v>
      </c>
      <c r="H76" s="48">
        <v>53</v>
      </c>
      <c r="I76" s="48">
        <v>47</v>
      </c>
      <c r="J76" s="49">
        <v>0.95</v>
      </c>
      <c r="K76" s="48" t="s">
        <v>60</v>
      </c>
      <c r="L76" s="48" t="s">
        <v>60</v>
      </c>
      <c r="M76" s="47">
        <v>39520</v>
      </c>
      <c r="N76" s="50" t="s">
        <v>60</v>
      </c>
      <c r="O76" s="48">
        <f>VLOOKUP($B76,_data_elections!$A$2:$E$6,5,0)</f>
        <v>53.688847512143582</v>
      </c>
      <c r="P76" s="51">
        <f>IF(ISERROR(VLOOKUP(M76,_data_RCP!$B:$D,3,0)),"",VLOOKUP(M76,_data_RCP!$B:$D,3,0))</f>
        <v>50.832408435072139</v>
      </c>
      <c r="Q76" s="52">
        <f t="shared" si="20"/>
        <v>-0.68884751214358175</v>
      </c>
      <c r="R76" s="53">
        <f t="shared" si="21"/>
        <v>-2.8564390770714425</v>
      </c>
      <c r="S76" s="53">
        <f t="shared" si="22"/>
        <v>0.68884751214358175</v>
      </c>
      <c r="T76" s="53">
        <f t="shared" si="23"/>
        <v>2.8564390770714425</v>
      </c>
      <c r="U76" s="52">
        <f t="shared" si="24"/>
        <v>2.1675915649278608</v>
      </c>
      <c r="V76" s="52">
        <f t="shared" si="25"/>
        <v>1</v>
      </c>
      <c r="W76" s="52">
        <f t="shared" si="26"/>
        <v>1</v>
      </c>
      <c r="X76" s="52">
        <f t="shared" si="27"/>
        <v>2.1675915649278608</v>
      </c>
      <c r="Y76" s="52">
        <f>VLOOKUP(M76,_data_models!$B:$D,3,0)</f>
        <v>51.05</v>
      </c>
      <c r="Z76" s="52">
        <f t="shared" si="33"/>
        <v>51.627469478357376</v>
      </c>
      <c r="AA76" s="53">
        <f t="shared" si="28"/>
        <v>-2.0613780337862053</v>
      </c>
      <c r="AB76" s="53">
        <f t="shared" si="29"/>
        <v>2.0613780337862053</v>
      </c>
      <c r="AC76" s="52">
        <f t="shared" si="30"/>
        <v>0.79506104328523719</v>
      </c>
      <c r="AD76" s="52">
        <f t="shared" si="31"/>
        <v>1</v>
      </c>
      <c r="AE76" s="52">
        <f t="shared" si="32"/>
        <v>1</v>
      </c>
      <c r="AF76" s="52">
        <f t="shared" si="34"/>
        <v>-2.6388475121435846</v>
      </c>
      <c r="AG76" s="76">
        <f t="shared" si="35"/>
        <v>2.6388475121435846</v>
      </c>
      <c r="AH76" s="52">
        <f t="shared" si="36"/>
        <v>-1.7726432946075121</v>
      </c>
      <c r="AI76" s="52">
        <f t="shared" si="37"/>
        <v>1.7726432946075121</v>
      </c>
      <c r="AJ76" s="52">
        <f t="shared" si="38"/>
        <v>-2.4589085554288204</v>
      </c>
      <c r="AK76" s="52">
        <f t="shared" si="39"/>
        <v>2.4589085554288204</v>
      </c>
      <c r="AL76" s="57"/>
      <c r="AM76" s="85"/>
    </row>
    <row r="77" spans="1:39" ht="16" customHeight="1" x14ac:dyDescent="0.2">
      <c r="A77" s="19" t="s">
        <v>113</v>
      </c>
      <c r="B77" s="19">
        <v>2008</v>
      </c>
      <c r="C77" s="19">
        <v>3</v>
      </c>
      <c r="D77" s="19" t="s">
        <v>60</v>
      </c>
      <c r="E77" s="47">
        <v>39506</v>
      </c>
      <c r="F77" s="47">
        <v>39520</v>
      </c>
      <c r="G77" s="19">
        <v>23</v>
      </c>
      <c r="H77" s="48">
        <v>52</v>
      </c>
      <c r="I77" s="48">
        <v>48</v>
      </c>
      <c r="J77" s="49">
        <v>0.5</v>
      </c>
      <c r="K77" s="48" t="s">
        <v>60</v>
      </c>
      <c r="L77" s="48" t="s">
        <v>60</v>
      </c>
      <c r="M77" s="47">
        <v>39520</v>
      </c>
      <c r="N77" s="50" t="s">
        <v>60</v>
      </c>
      <c r="O77" s="48">
        <f>VLOOKUP($B77,_data_elections!$A$2:$E$6,5,0)</f>
        <v>53.688847512143582</v>
      </c>
      <c r="P77" s="51">
        <f>IF(ISERROR(VLOOKUP(M77,_data_RCP!$B:$D,3,0)),"",VLOOKUP(M77,_data_RCP!$B:$D,3,0))</f>
        <v>50.832408435072139</v>
      </c>
      <c r="Q77" s="52">
        <f t="shared" si="20"/>
        <v>-1.6888475121435818</v>
      </c>
      <c r="R77" s="53">
        <f t="shared" si="21"/>
        <v>-2.8564390770714425</v>
      </c>
      <c r="S77" s="53">
        <f t="shared" si="22"/>
        <v>1.6888475121435818</v>
      </c>
      <c r="T77" s="53">
        <f t="shared" si="23"/>
        <v>2.8564390770714425</v>
      </c>
      <c r="U77" s="52">
        <f t="shared" si="24"/>
        <v>1.1675915649278608</v>
      </c>
      <c r="V77" s="52">
        <f t="shared" si="25"/>
        <v>1</v>
      </c>
      <c r="W77" s="52">
        <f t="shared" si="26"/>
        <v>1</v>
      </c>
      <c r="X77" s="52">
        <f t="shared" si="27"/>
        <v>1.1675915649278608</v>
      </c>
      <c r="Y77" s="52">
        <f>VLOOKUP(M77,_data_models!$B:$D,3,0)</f>
        <v>51.05</v>
      </c>
      <c r="Z77" s="52">
        <f t="shared" si="33"/>
        <v>51.294136145024048</v>
      </c>
      <c r="AA77" s="53">
        <f t="shared" si="28"/>
        <v>-2.3947113671195339</v>
      </c>
      <c r="AB77" s="53">
        <f t="shared" si="29"/>
        <v>2.3947113671195339</v>
      </c>
      <c r="AC77" s="52">
        <f t="shared" si="30"/>
        <v>0.46172770995190859</v>
      </c>
      <c r="AD77" s="52">
        <f t="shared" si="31"/>
        <v>1</v>
      </c>
      <c r="AE77" s="52">
        <f t="shared" si="32"/>
        <v>1</v>
      </c>
      <c r="AF77" s="52">
        <f t="shared" si="34"/>
        <v>-2.6388475121435846</v>
      </c>
      <c r="AG77" s="76">
        <f t="shared" si="35"/>
        <v>2.6388475121435846</v>
      </c>
      <c r="AH77" s="52">
        <f t="shared" si="36"/>
        <v>-2.2726432946075121</v>
      </c>
      <c r="AI77" s="52">
        <f t="shared" si="37"/>
        <v>2.2726432946075121</v>
      </c>
      <c r="AJ77" s="52">
        <f t="shared" si="38"/>
        <v>-2.6255752220954918</v>
      </c>
      <c r="AK77" s="52">
        <f t="shared" si="39"/>
        <v>2.6255752220954918</v>
      </c>
      <c r="AL77" s="57"/>
      <c r="AM77" s="85"/>
    </row>
    <row r="78" spans="1:39" ht="16" customHeight="1" x14ac:dyDescent="0.2">
      <c r="A78" s="19" t="s">
        <v>113</v>
      </c>
      <c r="B78" s="19">
        <v>2008</v>
      </c>
      <c r="C78" s="19">
        <v>3</v>
      </c>
      <c r="D78" s="19" t="s">
        <v>60</v>
      </c>
      <c r="E78" s="47">
        <v>39506</v>
      </c>
      <c r="F78" s="47">
        <v>39520</v>
      </c>
      <c r="G78" s="19">
        <v>1</v>
      </c>
      <c r="H78" s="48">
        <v>52</v>
      </c>
      <c r="I78" s="48">
        <v>48</v>
      </c>
      <c r="J78" s="49">
        <v>0.75</v>
      </c>
      <c r="K78" s="48" t="s">
        <v>60</v>
      </c>
      <c r="L78" s="48" t="s">
        <v>60</v>
      </c>
      <c r="M78" s="47">
        <v>39520</v>
      </c>
      <c r="N78" s="50" t="s">
        <v>60</v>
      </c>
      <c r="O78" s="48">
        <f>VLOOKUP($B78,_data_elections!$A$2:$E$6,5,0)</f>
        <v>53.688847512143582</v>
      </c>
      <c r="P78" s="51">
        <f>IF(ISERROR(VLOOKUP(M78,_data_RCP!$B:$D,3,0)),"",VLOOKUP(M78,_data_RCP!$B:$D,3,0))</f>
        <v>50.832408435072139</v>
      </c>
      <c r="Q78" s="52">
        <f t="shared" si="20"/>
        <v>-1.6888475121435818</v>
      </c>
      <c r="R78" s="53">
        <f t="shared" si="21"/>
        <v>-2.8564390770714425</v>
      </c>
      <c r="S78" s="53">
        <f t="shared" si="22"/>
        <v>1.6888475121435818</v>
      </c>
      <c r="T78" s="53">
        <f t="shared" si="23"/>
        <v>2.8564390770714425</v>
      </c>
      <c r="U78" s="52">
        <f t="shared" si="24"/>
        <v>1.1675915649278608</v>
      </c>
      <c r="V78" s="52">
        <f t="shared" si="25"/>
        <v>1</v>
      </c>
      <c r="W78" s="52">
        <f t="shared" si="26"/>
        <v>1</v>
      </c>
      <c r="X78" s="52">
        <f t="shared" si="27"/>
        <v>1.1675915649278608</v>
      </c>
      <c r="Y78" s="52">
        <f>VLOOKUP(M78,_data_models!$B:$D,3,0)</f>
        <v>51.05</v>
      </c>
      <c r="Z78" s="52">
        <f t="shared" si="33"/>
        <v>51.294136145024048</v>
      </c>
      <c r="AA78" s="53">
        <f t="shared" si="28"/>
        <v>-2.3947113671195339</v>
      </c>
      <c r="AB78" s="53">
        <f t="shared" si="29"/>
        <v>2.3947113671195339</v>
      </c>
      <c r="AC78" s="52">
        <f t="shared" si="30"/>
        <v>0.46172770995190859</v>
      </c>
      <c r="AD78" s="52">
        <f t="shared" si="31"/>
        <v>1</v>
      </c>
      <c r="AE78" s="52">
        <f t="shared" si="32"/>
        <v>1</v>
      </c>
      <c r="AF78" s="52">
        <f t="shared" si="34"/>
        <v>-2.6388475121435846</v>
      </c>
      <c r="AG78" s="76">
        <f t="shared" si="35"/>
        <v>2.6388475121435846</v>
      </c>
      <c r="AH78" s="52">
        <f t="shared" si="36"/>
        <v>-2.2726432946075121</v>
      </c>
      <c r="AI78" s="52">
        <f t="shared" si="37"/>
        <v>2.2726432946075121</v>
      </c>
      <c r="AJ78" s="52">
        <f t="shared" si="38"/>
        <v>-2.6255752220954918</v>
      </c>
      <c r="AK78" s="52">
        <f t="shared" si="39"/>
        <v>2.6255752220954918</v>
      </c>
      <c r="AL78" s="57"/>
      <c r="AM78" s="85"/>
    </row>
    <row r="79" spans="1:39" ht="16" customHeight="1" x14ac:dyDescent="0.2">
      <c r="A79" s="19" t="s">
        <v>113</v>
      </c>
      <c r="B79" s="19">
        <v>2008</v>
      </c>
      <c r="C79" s="19">
        <v>3</v>
      </c>
      <c r="D79" s="19" t="s">
        <v>60</v>
      </c>
      <c r="E79" s="47">
        <v>39506</v>
      </c>
      <c r="F79" s="47">
        <v>39520</v>
      </c>
      <c r="G79" s="19">
        <v>3</v>
      </c>
      <c r="H79" s="48">
        <v>52</v>
      </c>
      <c r="I79" s="48">
        <v>48</v>
      </c>
      <c r="J79" s="49">
        <v>1</v>
      </c>
      <c r="K79" s="48" t="s">
        <v>60</v>
      </c>
      <c r="L79" s="48" t="s">
        <v>60</v>
      </c>
      <c r="M79" s="47">
        <v>39520</v>
      </c>
      <c r="N79" s="50" t="s">
        <v>60</v>
      </c>
      <c r="O79" s="48">
        <f>VLOOKUP($B79,_data_elections!$A$2:$E$6,5,0)</f>
        <v>53.688847512143582</v>
      </c>
      <c r="P79" s="51">
        <f>IF(ISERROR(VLOOKUP(M79,_data_RCP!$B:$D,3,0)),"",VLOOKUP(M79,_data_RCP!$B:$D,3,0))</f>
        <v>50.832408435072139</v>
      </c>
      <c r="Q79" s="52">
        <f t="shared" si="20"/>
        <v>-1.6888475121435818</v>
      </c>
      <c r="R79" s="53">
        <f t="shared" si="21"/>
        <v>-2.8564390770714425</v>
      </c>
      <c r="S79" s="53">
        <f t="shared" si="22"/>
        <v>1.6888475121435818</v>
      </c>
      <c r="T79" s="53">
        <f t="shared" si="23"/>
        <v>2.8564390770714425</v>
      </c>
      <c r="U79" s="52">
        <f t="shared" si="24"/>
        <v>1.1675915649278608</v>
      </c>
      <c r="V79" s="52">
        <f t="shared" si="25"/>
        <v>1</v>
      </c>
      <c r="W79" s="52">
        <f t="shared" si="26"/>
        <v>1</v>
      </c>
      <c r="X79" s="52">
        <f t="shared" si="27"/>
        <v>1.1675915649278608</v>
      </c>
      <c r="Y79" s="52">
        <f>VLOOKUP(M79,_data_models!$B:$D,3,0)</f>
        <v>51.05</v>
      </c>
      <c r="Z79" s="52">
        <f t="shared" si="33"/>
        <v>51.294136145024048</v>
      </c>
      <c r="AA79" s="53">
        <f t="shared" si="28"/>
        <v>-2.3947113671195339</v>
      </c>
      <c r="AB79" s="53">
        <f t="shared" si="29"/>
        <v>2.3947113671195339</v>
      </c>
      <c r="AC79" s="52">
        <f t="shared" si="30"/>
        <v>0.46172770995190859</v>
      </c>
      <c r="AD79" s="52">
        <f t="shared" si="31"/>
        <v>1</v>
      </c>
      <c r="AE79" s="52">
        <f t="shared" si="32"/>
        <v>1</v>
      </c>
      <c r="AF79" s="52">
        <f t="shared" si="34"/>
        <v>-2.6388475121435846</v>
      </c>
      <c r="AG79" s="76">
        <f t="shared" si="35"/>
        <v>2.6388475121435846</v>
      </c>
      <c r="AH79" s="52">
        <f t="shared" si="36"/>
        <v>-2.2726432946075121</v>
      </c>
      <c r="AI79" s="52">
        <f t="shared" si="37"/>
        <v>2.2726432946075121</v>
      </c>
      <c r="AJ79" s="52">
        <f t="shared" si="38"/>
        <v>-2.6255752220954918</v>
      </c>
      <c r="AK79" s="52">
        <f t="shared" si="39"/>
        <v>2.6255752220954918</v>
      </c>
      <c r="AL79" s="57"/>
      <c r="AM79" s="85"/>
    </row>
    <row r="80" spans="1:39" ht="16" customHeight="1" x14ac:dyDescent="0.2">
      <c r="A80" s="19" t="s">
        <v>113</v>
      </c>
      <c r="B80" s="19">
        <v>2008</v>
      </c>
      <c r="C80" s="19">
        <v>3</v>
      </c>
      <c r="D80" s="19" t="s">
        <v>60</v>
      </c>
      <c r="E80" s="47">
        <v>39506</v>
      </c>
      <c r="F80" s="47">
        <v>39520</v>
      </c>
      <c r="G80" s="19">
        <v>2</v>
      </c>
      <c r="H80" s="48">
        <v>51</v>
      </c>
      <c r="I80" s="48">
        <v>49</v>
      </c>
      <c r="J80" s="49">
        <v>0.9</v>
      </c>
      <c r="K80" s="48" t="s">
        <v>60</v>
      </c>
      <c r="L80" s="48" t="s">
        <v>60</v>
      </c>
      <c r="M80" s="47">
        <v>39520</v>
      </c>
      <c r="N80" s="50" t="s">
        <v>60</v>
      </c>
      <c r="O80" s="48">
        <f>VLOOKUP($B80,_data_elections!$A$2:$E$6,5,0)</f>
        <v>53.688847512143582</v>
      </c>
      <c r="P80" s="51">
        <f>IF(ISERROR(VLOOKUP(M80,_data_RCP!$B:$D,3,0)),"",VLOOKUP(M80,_data_RCP!$B:$D,3,0))</f>
        <v>50.832408435072139</v>
      </c>
      <c r="Q80" s="52">
        <f t="shared" si="20"/>
        <v>-2.6888475121435818</v>
      </c>
      <c r="R80" s="53">
        <f t="shared" si="21"/>
        <v>-2.8564390770714425</v>
      </c>
      <c r="S80" s="53">
        <f t="shared" si="22"/>
        <v>2.6888475121435818</v>
      </c>
      <c r="T80" s="53">
        <f t="shared" si="23"/>
        <v>2.8564390770714425</v>
      </c>
      <c r="U80" s="52">
        <f t="shared" si="24"/>
        <v>0.16759156492786076</v>
      </c>
      <c r="V80" s="52">
        <f t="shared" si="25"/>
        <v>1</v>
      </c>
      <c r="W80" s="52">
        <f t="shared" si="26"/>
        <v>1</v>
      </c>
      <c r="X80" s="52">
        <f t="shared" si="27"/>
        <v>0.16759156492786076</v>
      </c>
      <c r="Y80" s="52">
        <f>VLOOKUP(M80,_data_models!$B:$D,3,0)</f>
        <v>51.05</v>
      </c>
      <c r="Z80" s="52">
        <f t="shared" si="33"/>
        <v>50.960802811690712</v>
      </c>
      <c r="AA80" s="53">
        <f t="shared" si="28"/>
        <v>-2.7280447004528696</v>
      </c>
      <c r="AB80" s="53">
        <f t="shared" si="29"/>
        <v>2.7280447004528696</v>
      </c>
      <c r="AC80" s="52">
        <f t="shared" si="30"/>
        <v>0.12839437661857289</v>
      </c>
      <c r="AD80" s="52">
        <f t="shared" si="31"/>
        <v>1</v>
      </c>
      <c r="AE80" s="52">
        <f t="shared" si="32"/>
        <v>1</v>
      </c>
      <c r="AF80" s="52">
        <f t="shared" si="34"/>
        <v>-2.6388475121435846</v>
      </c>
      <c r="AG80" s="76">
        <f t="shared" si="35"/>
        <v>2.6388475121435846</v>
      </c>
      <c r="AH80" s="52">
        <f t="shared" si="36"/>
        <v>-2.7726432946075121</v>
      </c>
      <c r="AI80" s="52">
        <f t="shared" si="37"/>
        <v>2.7726432946075121</v>
      </c>
      <c r="AJ80" s="52">
        <f t="shared" si="38"/>
        <v>-2.7922418887621561</v>
      </c>
      <c r="AK80" s="52">
        <f t="shared" si="39"/>
        <v>2.7922418887621561</v>
      </c>
      <c r="AL80" s="57"/>
      <c r="AM80" s="85"/>
    </row>
    <row r="81" spans="1:39" ht="16" customHeight="1" x14ac:dyDescent="0.2">
      <c r="A81" s="19" t="s">
        <v>113</v>
      </c>
      <c r="B81" s="19">
        <v>2008</v>
      </c>
      <c r="C81" s="19">
        <v>3</v>
      </c>
      <c r="D81" s="19" t="s">
        <v>60</v>
      </c>
      <c r="E81" s="47">
        <v>39506</v>
      </c>
      <c r="F81" s="47">
        <v>39520</v>
      </c>
      <c r="G81" s="19">
        <v>20</v>
      </c>
      <c r="H81" s="48">
        <v>51</v>
      </c>
      <c r="I81" s="48">
        <v>49</v>
      </c>
      <c r="J81" s="49">
        <v>0.95</v>
      </c>
      <c r="K81" s="48" t="s">
        <v>60</v>
      </c>
      <c r="L81" s="48" t="s">
        <v>60</v>
      </c>
      <c r="M81" s="47">
        <v>39520</v>
      </c>
      <c r="N81" s="50" t="s">
        <v>60</v>
      </c>
      <c r="O81" s="48">
        <f>VLOOKUP($B81,_data_elections!$A$2:$E$6,5,0)</f>
        <v>53.688847512143582</v>
      </c>
      <c r="P81" s="51">
        <f>IF(ISERROR(VLOOKUP(M81,_data_RCP!$B:$D,3,0)),"",VLOOKUP(M81,_data_RCP!$B:$D,3,0))</f>
        <v>50.832408435072139</v>
      </c>
      <c r="Q81" s="52">
        <f t="shared" si="20"/>
        <v>-2.6888475121435818</v>
      </c>
      <c r="R81" s="53">
        <f t="shared" si="21"/>
        <v>-2.8564390770714425</v>
      </c>
      <c r="S81" s="53">
        <f t="shared" si="22"/>
        <v>2.6888475121435818</v>
      </c>
      <c r="T81" s="53">
        <f t="shared" si="23"/>
        <v>2.8564390770714425</v>
      </c>
      <c r="U81" s="52">
        <f t="shared" si="24"/>
        <v>0.16759156492786076</v>
      </c>
      <c r="V81" s="52">
        <f t="shared" si="25"/>
        <v>1</v>
      </c>
      <c r="W81" s="52">
        <f t="shared" si="26"/>
        <v>1</v>
      </c>
      <c r="X81" s="52">
        <f t="shared" si="27"/>
        <v>0.16759156492786076</v>
      </c>
      <c r="Y81" s="52">
        <f>VLOOKUP(M81,_data_models!$B:$D,3,0)</f>
        <v>51.05</v>
      </c>
      <c r="Z81" s="52">
        <f t="shared" si="33"/>
        <v>50.960802811690712</v>
      </c>
      <c r="AA81" s="53">
        <f t="shared" si="28"/>
        <v>-2.7280447004528696</v>
      </c>
      <c r="AB81" s="53">
        <f t="shared" si="29"/>
        <v>2.7280447004528696</v>
      </c>
      <c r="AC81" s="52">
        <f t="shared" si="30"/>
        <v>0.12839437661857289</v>
      </c>
      <c r="AD81" s="52">
        <f t="shared" si="31"/>
        <v>1</v>
      </c>
      <c r="AE81" s="52">
        <f t="shared" si="32"/>
        <v>1</v>
      </c>
      <c r="AF81" s="52">
        <f t="shared" si="34"/>
        <v>-2.6388475121435846</v>
      </c>
      <c r="AG81" s="76">
        <f t="shared" si="35"/>
        <v>2.6388475121435846</v>
      </c>
      <c r="AH81" s="52">
        <f t="shared" si="36"/>
        <v>-2.7726432946075121</v>
      </c>
      <c r="AI81" s="52">
        <f t="shared" si="37"/>
        <v>2.7726432946075121</v>
      </c>
      <c r="AJ81" s="52">
        <f t="shared" si="38"/>
        <v>-2.7922418887621561</v>
      </c>
      <c r="AK81" s="52">
        <f t="shared" si="39"/>
        <v>2.7922418887621561</v>
      </c>
      <c r="AL81" s="57"/>
      <c r="AM81" s="85"/>
    </row>
    <row r="82" spans="1:39" ht="16" customHeight="1" x14ac:dyDescent="0.2">
      <c r="A82" s="19" t="s">
        <v>114</v>
      </c>
      <c r="B82" s="19">
        <v>2008</v>
      </c>
      <c r="C82" s="19">
        <v>4</v>
      </c>
      <c r="D82" s="19" t="s">
        <v>60</v>
      </c>
      <c r="E82" s="47">
        <v>39597</v>
      </c>
      <c r="F82" s="47">
        <v>39604</v>
      </c>
      <c r="G82" s="19">
        <v>6</v>
      </c>
      <c r="H82" s="48">
        <v>55</v>
      </c>
      <c r="I82" s="48">
        <v>45</v>
      </c>
      <c r="J82" s="49">
        <v>0.8</v>
      </c>
      <c r="K82" s="48" t="s">
        <v>60</v>
      </c>
      <c r="L82" s="48" t="s">
        <v>60</v>
      </c>
      <c r="M82" s="47">
        <v>39604</v>
      </c>
      <c r="N82" s="50" t="s">
        <v>60</v>
      </c>
      <c r="O82" s="48">
        <f>VLOOKUP($B82,_data_elections!$A$2:$E$6,5,0)</f>
        <v>53.688847512143582</v>
      </c>
      <c r="P82" s="51">
        <f>IF(ISERROR(VLOOKUP(M82,_data_RCP!$B:$D,3,0)),"",VLOOKUP(M82,_data_RCP!$B:$D,3,0))</f>
        <v>51.206140350877192</v>
      </c>
      <c r="Q82" s="52">
        <f t="shared" si="20"/>
        <v>1.3111524878564182</v>
      </c>
      <c r="R82" s="53">
        <f t="shared" si="21"/>
        <v>-2.48270716126639</v>
      </c>
      <c r="S82" s="53">
        <f t="shared" si="22"/>
        <v>1.3111524878564182</v>
      </c>
      <c r="T82" s="53">
        <f t="shared" si="23"/>
        <v>2.48270716126639</v>
      </c>
      <c r="U82" s="52">
        <f t="shared" si="24"/>
        <v>1.1715546734099718</v>
      </c>
      <c r="V82" s="52">
        <f t="shared" si="25"/>
        <v>1</v>
      </c>
      <c r="W82" s="52">
        <f t="shared" si="26"/>
        <v>1</v>
      </c>
      <c r="X82" s="52">
        <f t="shared" si="27"/>
        <v>3.7938596491228083</v>
      </c>
      <c r="Y82" s="52">
        <f>VLOOKUP(M82,_data_models!$B:$D,3,0)</f>
        <v>51.150000000000006</v>
      </c>
      <c r="Z82" s="52">
        <f t="shared" si="33"/>
        <v>52.452046783625725</v>
      </c>
      <c r="AA82" s="53">
        <f t="shared" si="28"/>
        <v>-1.2368007285178564</v>
      </c>
      <c r="AB82" s="53">
        <f t="shared" si="29"/>
        <v>1.2368007285178564</v>
      </c>
      <c r="AC82" s="52">
        <f t="shared" si="30"/>
        <v>1.2459064327485336</v>
      </c>
      <c r="AD82" s="52">
        <f t="shared" si="31"/>
        <v>1</v>
      </c>
      <c r="AE82" s="52">
        <f t="shared" si="32"/>
        <v>1</v>
      </c>
      <c r="AF82" s="52">
        <f t="shared" si="34"/>
        <v>-2.5388475121435761</v>
      </c>
      <c r="AG82" s="76">
        <f t="shared" si="35"/>
        <v>2.5388475121435761</v>
      </c>
      <c r="AH82" s="52">
        <f t="shared" si="36"/>
        <v>-0.58577733670498588</v>
      </c>
      <c r="AI82" s="52">
        <f t="shared" si="37"/>
        <v>0.58577733670498588</v>
      </c>
      <c r="AJ82" s="52">
        <f t="shared" si="38"/>
        <v>-1.8597539448921196</v>
      </c>
      <c r="AK82" s="52">
        <f t="shared" si="39"/>
        <v>1.8597539448921196</v>
      </c>
      <c r="AL82" s="57"/>
      <c r="AM82" s="85"/>
    </row>
    <row r="83" spans="1:39" ht="16" customHeight="1" x14ac:dyDescent="0.2">
      <c r="A83" s="19" t="s">
        <v>114</v>
      </c>
      <c r="B83" s="19">
        <v>2008</v>
      </c>
      <c r="C83" s="19">
        <v>4</v>
      </c>
      <c r="D83" s="19" t="s">
        <v>60</v>
      </c>
      <c r="E83" s="47">
        <v>39597</v>
      </c>
      <c r="F83" s="47">
        <v>39604</v>
      </c>
      <c r="G83" s="19">
        <v>24</v>
      </c>
      <c r="H83" s="48">
        <v>53</v>
      </c>
      <c r="I83" s="48">
        <v>47</v>
      </c>
      <c r="J83" s="49">
        <v>0.9</v>
      </c>
      <c r="K83" s="48" t="s">
        <v>60</v>
      </c>
      <c r="L83" s="48" t="s">
        <v>60</v>
      </c>
      <c r="M83" s="47">
        <v>39604</v>
      </c>
      <c r="N83" s="50" t="s">
        <v>60</v>
      </c>
      <c r="O83" s="48">
        <f>VLOOKUP($B83,_data_elections!$A$2:$E$6,5,0)</f>
        <v>53.688847512143582</v>
      </c>
      <c r="P83" s="51">
        <f>IF(ISERROR(VLOOKUP(M83,_data_RCP!$B:$D,3,0)),"",VLOOKUP(M83,_data_RCP!$B:$D,3,0))</f>
        <v>51.206140350877192</v>
      </c>
      <c r="Q83" s="52">
        <f t="shared" si="20"/>
        <v>-0.68884751214358175</v>
      </c>
      <c r="R83" s="53">
        <f t="shared" si="21"/>
        <v>-2.48270716126639</v>
      </c>
      <c r="S83" s="53">
        <f t="shared" si="22"/>
        <v>0.68884751214358175</v>
      </c>
      <c r="T83" s="53">
        <f t="shared" si="23"/>
        <v>2.48270716126639</v>
      </c>
      <c r="U83" s="52">
        <f t="shared" si="24"/>
        <v>1.7938596491228083</v>
      </c>
      <c r="V83" s="52">
        <f t="shared" si="25"/>
        <v>1</v>
      </c>
      <c r="W83" s="52">
        <f t="shared" si="26"/>
        <v>1</v>
      </c>
      <c r="X83" s="52">
        <f t="shared" si="27"/>
        <v>1.7938596491228083</v>
      </c>
      <c r="Y83" s="52">
        <f>VLOOKUP(M83,_data_models!$B:$D,3,0)</f>
        <v>51.150000000000006</v>
      </c>
      <c r="Z83" s="52">
        <f t="shared" si="33"/>
        <v>51.785380116959061</v>
      </c>
      <c r="AA83" s="53">
        <f t="shared" si="28"/>
        <v>-1.9034673951845207</v>
      </c>
      <c r="AB83" s="53">
        <f t="shared" si="29"/>
        <v>1.9034673951845207</v>
      </c>
      <c r="AC83" s="52">
        <f t="shared" si="30"/>
        <v>0.57923976608186933</v>
      </c>
      <c r="AD83" s="52">
        <f t="shared" si="31"/>
        <v>1</v>
      </c>
      <c r="AE83" s="52">
        <f t="shared" si="32"/>
        <v>1</v>
      </c>
      <c r="AF83" s="52">
        <f t="shared" si="34"/>
        <v>-2.5388475121435761</v>
      </c>
      <c r="AG83" s="76">
        <f t="shared" si="35"/>
        <v>2.5388475121435761</v>
      </c>
      <c r="AH83" s="52">
        <f t="shared" si="36"/>
        <v>-1.5857773367049859</v>
      </c>
      <c r="AI83" s="52">
        <f t="shared" si="37"/>
        <v>1.5857773367049859</v>
      </c>
      <c r="AJ83" s="52">
        <f t="shared" si="38"/>
        <v>-2.1930872782254553</v>
      </c>
      <c r="AK83" s="52">
        <f t="shared" si="39"/>
        <v>2.1930872782254553</v>
      </c>
      <c r="AL83" s="57"/>
      <c r="AM83" s="85"/>
    </row>
    <row r="84" spans="1:39" ht="16" customHeight="1" x14ac:dyDescent="0.2">
      <c r="A84" s="19" t="s">
        <v>114</v>
      </c>
      <c r="B84" s="19">
        <v>2008</v>
      </c>
      <c r="C84" s="19">
        <v>4</v>
      </c>
      <c r="D84" s="19" t="s">
        <v>60</v>
      </c>
      <c r="E84" s="47">
        <v>39597</v>
      </c>
      <c r="F84" s="47">
        <v>39604</v>
      </c>
      <c r="G84" s="19">
        <v>16</v>
      </c>
      <c r="H84" s="48">
        <v>52</v>
      </c>
      <c r="I84" s="48">
        <v>48</v>
      </c>
      <c r="J84" s="49">
        <v>0.85</v>
      </c>
      <c r="K84" s="48" t="s">
        <v>60</v>
      </c>
      <c r="L84" s="48" t="s">
        <v>60</v>
      </c>
      <c r="M84" s="47">
        <v>39604</v>
      </c>
      <c r="N84" s="50" t="s">
        <v>60</v>
      </c>
      <c r="O84" s="48">
        <f>VLOOKUP($B84,_data_elections!$A$2:$E$6,5,0)</f>
        <v>53.688847512143582</v>
      </c>
      <c r="P84" s="51">
        <f>IF(ISERROR(VLOOKUP(M84,_data_RCP!$B:$D,3,0)),"",VLOOKUP(M84,_data_RCP!$B:$D,3,0))</f>
        <v>51.206140350877192</v>
      </c>
      <c r="Q84" s="52">
        <f t="shared" si="20"/>
        <v>-1.6888475121435818</v>
      </c>
      <c r="R84" s="53">
        <f t="shared" si="21"/>
        <v>-2.48270716126639</v>
      </c>
      <c r="S84" s="53">
        <f t="shared" si="22"/>
        <v>1.6888475121435818</v>
      </c>
      <c r="T84" s="53">
        <f t="shared" si="23"/>
        <v>2.48270716126639</v>
      </c>
      <c r="U84" s="52">
        <f t="shared" si="24"/>
        <v>0.79385964912280826</v>
      </c>
      <c r="V84" s="52">
        <f t="shared" si="25"/>
        <v>1</v>
      </c>
      <c r="W84" s="52">
        <f t="shared" si="26"/>
        <v>1</v>
      </c>
      <c r="X84" s="52">
        <f t="shared" si="27"/>
        <v>0.79385964912280826</v>
      </c>
      <c r="Y84" s="52">
        <f>VLOOKUP(M84,_data_models!$B:$D,3,0)</f>
        <v>51.150000000000006</v>
      </c>
      <c r="Z84" s="52">
        <f t="shared" si="33"/>
        <v>51.452046783625725</v>
      </c>
      <c r="AA84" s="53">
        <f t="shared" si="28"/>
        <v>-2.2368007285178564</v>
      </c>
      <c r="AB84" s="53">
        <f t="shared" si="29"/>
        <v>2.2368007285178564</v>
      </c>
      <c r="AC84" s="52">
        <f t="shared" si="30"/>
        <v>0.24590643274853363</v>
      </c>
      <c r="AD84" s="52">
        <f t="shared" si="31"/>
        <v>1</v>
      </c>
      <c r="AE84" s="52">
        <f t="shared" si="32"/>
        <v>1</v>
      </c>
      <c r="AF84" s="52">
        <f t="shared" si="34"/>
        <v>-2.5388475121435761</v>
      </c>
      <c r="AG84" s="76">
        <f t="shared" si="35"/>
        <v>2.5388475121435761</v>
      </c>
      <c r="AH84" s="52">
        <f t="shared" si="36"/>
        <v>-2.0857773367049859</v>
      </c>
      <c r="AI84" s="52">
        <f t="shared" si="37"/>
        <v>2.0857773367049859</v>
      </c>
      <c r="AJ84" s="52">
        <f t="shared" si="38"/>
        <v>-2.3597539448921196</v>
      </c>
      <c r="AK84" s="52">
        <f t="shared" si="39"/>
        <v>2.3597539448921196</v>
      </c>
      <c r="AL84" s="57"/>
      <c r="AM84" s="85"/>
    </row>
    <row r="85" spans="1:39" ht="16" customHeight="1" x14ac:dyDescent="0.2">
      <c r="A85" s="19" t="s">
        <v>114</v>
      </c>
      <c r="B85" s="19">
        <v>2008</v>
      </c>
      <c r="C85" s="19">
        <v>4</v>
      </c>
      <c r="D85" s="19" t="s">
        <v>60</v>
      </c>
      <c r="E85" s="47">
        <v>39597</v>
      </c>
      <c r="F85" s="47">
        <v>39604</v>
      </c>
      <c r="G85" s="19">
        <v>2</v>
      </c>
      <c r="H85" s="48">
        <v>52</v>
      </c>
      <c r="I85" s="48">
        <v>48</v>
      </c>
      <c r="J85" s="49">
        <v>0.9</v>
      </c>
      <c r="K85" s="48" t="s">
        <v>60</v>
      </c>
      <c r="L85" s="48" t="s">
        <v>60</v>
      </c>
      <c r="M85" s="47">
        <v>39604</v>
      </c>
      <c r="N85" s="50" t="s">
        <v>60</v>
      </c>
      <c r="O85" s="48">
        <f>VLOOKUP($B85,_data_elections!$A$2:$E$6,5,0)</f>
        <v>53.688847512143582</v>
      </c>
      <c r="P85" s="51">
        <f>IF(ISERROR(VLOOKUP(M85,_data_RCP!$B:$D,3,0)),"",VLOOKUP(M85,_data_RCP!$B:$D,3,0))</f>
        <v>51.206140350877192</v>
      </c>
      <c r="Q85" s="52">
        <f t="shared" si="20"/>
        <v>-1.6888475121435818</v>
      </c>
      <c r="R85" s="53">
        <f t="shared" si="21"/>
        <v>-2.48270716126639</v>
      </c>
      <c r="S85" s="53">
        <f t="shared" si="22"/>
        <v>1.6888475121435818</v>
      </c>
      <c r="T85" s="53">
        <f t="shared" si="23"/>
        <v>2.48270716126639</v>
      </c>
      <c r="U85" s="52">
        <f t="shared" si="24"/>
        <v>0.79385964912280826</v>
      </c>
      <c r="V85" s="52">
        <f t="shared" si="25"/>
        <v>1</v>
      </c>
      <c r="W85" s="52">
        <f t="shared" si="26"/>
        <v>1</v>
      </c>
      <c r="X85" s="52">
        <f t="shared" si="27"/>
        <v>0.79385964912280826</v>
      </c>
      <c r="Y85" s="52">
        <f>VLOOKUP(M85,_data_models!$B:$D,3,0)</f>
        <v>51.150000000000006</v>
      </c>
      <c r="Z85" s="52">
        <f t="shared" si="33"/>
        <v>51.452046783625725</v>
      </c>
      <c r="AA85" s="53">
        <f t="shared" si="28"/>
        <v>-2.2368007285178564</v>
      </c>
      <c r="AB85" s="53">
        <f t="shared" si="29"/>
        <v>2.2368007285178564</v>
      </c>
      <c r="AC85" s="52">
        <f t="shared" si="30"/>
        <v>0.24590643274853363</v>
      </c>
      <c r="AD85" s="52">
        <f t="shared" si="31"/>
        <v>1</v>
      </c>
      <c r="AE85" s="52">
        <f t="shared" si="32"/>
        <v>1</v>
      </c>
      <c r="AF85" s="52">
        <f t="shared" si="34"/>
        <v>-2.5388475121435761</v>
      </c>
      <c r="AG85" s="76">
        <f t="shared" si="35"/>
        <v>2.5388475121435761</v>
      </c>
      <c r="AH85" s="52">
        <f t="shared" si="36"/>
        <v>-2.0857773367049859</v>
      </c>
      <c r="AI85" s="52">
        <f t="shared" si="37"/>
        <v>2.0857773367049859</v>
      </c>
      <c r="AJ85" s="52">
        <f t="shared" si="38"/>
        <v>-2.3597539448921196</v>
      </c>
      <c r="AK85" s="52">
        <f t="shared" si="39"/>
        <v>2.3597539448921196</v>
      </c>
      <c r="AL85" s="57"/>
      <c r="AM85" s="85"/>
    </row>
    <row r="86" spans="1:39" ht="16" customHeight="1" x14ac:dyDescent="0.2">
      <c r="A86" s="19" t="s">
        <v>114</v>
      </c>
      <c r="B86" s="19">
        <v>2008</v>
      </c>
      <c r="C86" s="19">
        <v>4</v>
      </c>
      <c r="D86" s="19" t="s">
        <v>60</v>
      </c>
      <c r="E86" s="47">
        <v>39597</v>
      </c>
      <c r="F86" s="47">
        <v>39604</v>
      </c>
      <c r="G86" s="19">
        <v>7</v>
      </c>
      <c r="H86" s="48">
        <v>52</v>
      </c>
      <c r="I86" s="48">
        <v>48</v>
      </c>
      <c r="J86" s="49">
        <v>0.95</v>
      </c>
      <c r="K86" s="48" t="s">
        <v>60</v>
      </c>
      <c r="L86" s="48" t="s">
        <v>60</v>
      </c>
      <c r="M86" s="47">
        <v>39604</v>
      </c>
      <c r="N86" s="50" t="s">
        <v>60</v>
      </c>
      <c r="O86" s="48">
        <f>VLOOKUP($B86,_data_elections!$A$2:$E$6,5,0)</f>
        <v>53.688847512143582</v>
      </c>
      <c r="P86" s="51">
        <f>IF(ISERROR(VLOOKUP(M86,_data_RCP!$B:$D,3,0)),"",VLOOKUP(M86,_data_RCP!$B:$D,3,0))</f>
        <v>51.206140350877192</v>
      </c>
      <c r="Q86" s="52">
        <f t="shared" si="20"/>
        <v>-1.6888475121435818</v>
      </c>
      <c r="R86" s="53">
        <f t="shared" si="21"/>
        <v>-2.48270716126639</v>
      </c>
      <c r="S86" s="53">
        <f t="shared" si="22"/>
        <v>1.6888475121435818</v>
      </c>
      <c r="T86" s="53">
        <f t="shared" si="23"/>
        <v>2.48270716126639</v>
      </c>
      <c r="U86" s="52">
        <f t="shared" si="24"/>
        <v>0.79385964912280826</v>
      </c>
      <c r="V86" s="52">
        <f t="shared" si="25"/>
        <v>1</v>
      </c>
      <c r="W86" s="52">
        <f t="shared" si="26"/>
        <v>1</v>
      </c>
      <c r="X86" s="52">
        <f t="shared" si="27"/>
        <v>0.79385964912280826</v>
      </c>
      <c r="Y86" s="52">
        <f>VLOOKUP(M86,_data_models!$B:$D,3,0)</f>
        <v>51.150000000000006</v>
      </c>
      <c r="Z86" s="52">
        <f t="shared" si="33"/>
        <v>51.452046783625725</v>
      </c>
      <c r="AA86" s="53">
        <f t="shared" si="28"/>
        <v>-2.2368007285178564</v>
      </c>
      <c r="AB86" s="53">
        <f t="shared" si="29"/>
        <v>2.2368007285178564</v>
      </c>
      <c r="AC86" s="52">
        <f t="shared" si="30"/>
        <v>0.24590643274853363</v>
      </c>
      <c r="AD86" s="52">
        <f t="shared" si="31"/>
        <v>1</v>
      </c>
      <c r="AE86" s="52">
        <f t="shared" si="32"/>
        <v>1</v>
      </c>
      <c r="AF86" s="52">
        <f t="shared" si="34"/>
        <v>-2.5388475121435761</v>
      </c>
      <c r="AG86" s="76">
        <f t="shared" si="35"/>
        <v>2.5388475121435761</v>
      </c>
      <c r="AH86" s="52">
        <f t="shared" si="36"/>
        <v>-2.0857773367049859</v>
      </c>
      <c r="AI86" s="52">
        <f t="shared" si="37"/>
        <v>2.0857773367049859</v>
      </c>
      <c r="AJ86" s="52">
        <f t="shared" si="38"/>
        <v>-2.3597539448921196</v>
      </c>
      <c r="AK86" s="52">
        <f t="shared" si="39"/>
        <v>2.3597539448921196</v>
      </c>
      <c r="AL86" s="57"/>
      <c r="AM86" s="85"/>
    </row>
    <row r="87" spans="1:39" ht="16" customHeight="1" x14ac:dyDescent="0.2">
      <c r="A87" s="19" t="s">
        <v>114</v>
      </c>
      <c r="B87" s="19">
        <v>2008</v>
      </c>
      <c r="C87" s="19">
        <v>4</v>
      </c>
      <c r="D87" s="19" t="s">
        <v>60</v>
      </c>
      <c r="E87" s="47">
        <v>39597</v>
      </c>
      <c r="F87" s="47">
        <v>39604</v>
      </c>
      <c r="G87" s="19">
        <v>20</v>
      </c>
      <c r="H87" s="48">
        <v>52</v>
      </c>
      <c r="I87" s="48">
        <v>48</v>
      </c>
      <c r="J87" s="49">
        <v>0.99</v>
      </c>
      <c r="K87" s="48" t="s">
        <v>60</v>
      </c>
      <c r="L87" s="48" t="s">
        <v>60</v>
      </c>
      <c r="M87" s="47">
        <v>39604</v>
      </c>
      <c r="N87" s="50" t="s">
        <v>60</v>
      </c>
      <c r="O87" s="48">
        <f>VLOOKUP($B87,_data_elections!$A$2:$E$6,5,0)</f>
        <v>53.688847512143582</v>
      </c>
      <c r="P87" s="51">
        <f>IF(ISERROR(VLOOKUP(M87,_data_RCP!$B:$D,3,0)),"",VLOOKUP(M87,_data_RCP!$B:$D,3,0))</f>
        <v>51.206140350877192</v>
      </c>
      <c r="Q87" s="52">
        <f t="shared" si="20"/>
        <v>-1.6888475121435818</v>
      </c>
      <c r="R87" s="53">
        <f t="shared" si="21"/>
        <v>-2.48270716126639</v>
      </c>
      <c r="S87" s="53">
        <f t="shared" si="22"/>
        <v>1.6888475121435818</v>
      </c>
      <c r="T87" s="53">
        <f t="shared" si="23"/>
        <v>2.48270716126639</v>
      </c>
      <c r="U87" s="52">
        <f t="shared" si="24"/>
        <v>0.79385964912280826</v>
      </c>
      <c r="V87" s="52">
        <f t="shared" si="25"/>
        <v>1</v>
      </c>
      <c r="W87" s="52">
        <f t="shared" si="26"/>
        <v>1</v>
      </c>
      <c r="X87" s="52">
        <f t="shared" si="27"/>
        <v>0.79385964912280826</v>
      </c>
      <c r="Y87" s="52">
        <f>VLOOKUP(M87,_data_models!$B:$D,3,0)</f>
        <v>51.150000000000006</v>
      </c>
      <c r="Z87" s="52">
        <f t="shared" si="33"/>
        <v>51.452046783625725</v>
      </c>
      <c r="AA87" s="53">
        <f t="shared" si="28"/>
        <v>-2.2368007285178564</v>
      </c>
      <c r="AB87" s="53">
        <f t="shared" si="29"/>
        <v>2.2368007285178564</v>
      </c>
      <c r="AC87" s="52">
        <f t="shared" si="30"/>
        <v>0.24590643274853363</v>
      </c>
      <c r="AD87" s="52">
        <f t="shared" si="31"/>
        <v>1</v>
      </c>
      <c r="AE87" s="52">
        <f t="shared" si="32"/>
        <v>1</v>
      </c>
      <c r="AF87" s="52">
        <f t="shared" si="34"/>
        <v>-2.5388475121435761</v>
      </c>
      <c r="AG87" s="76">
        <f t="shared" si="35"/>
        <v>2.5388475121435761</v>
      </c>
      <c r="AH87" s="52">
        <f t="shared" si="36"/>
        <v>-2.0857773367049859</v>
      </c>
      <c r="AI87" s="52">
        <f t="shared" si="37"/>
        <v>2.0857773367049859</v>
      </c>
      <c r="AJ87" s="52">
        <f t="shared" si="38"/>
        <v>-2.3597539448921196</v>
      </c>
      <c r="AK87" s="52">
        <f t="shared" si="39"/>
        <v>2.3597539448921196</v>
      </c>
      <c r="AL87" s="57"/>
      <c r="AM87" s="85"/>
    </row>
    <row r="88" spans="1:39" ht="16" customHeight="1" x14ac:dyDescent="0.2">
      <c r="A88" s="19" t="s">
        <v>114</v>
      </c>
      <c r="B88" s="19">
        <v>2008</v>
      </c>
      <c r="C88" s="19">
        <v>4</v>
      </c>
      <c r="D88" s="19" t="s">
        <v>60</v>
      </c>
      <c r="E88" s="47">
        <v>39597</v>
      </c>
      <c r="F88" s="47">
        <v>39604</v>
      </c>
      <c r="G88" s="19">
        <v>1</v>
      </c>
      <c r="H88" s="48">
        <v>52</v>
      </c>
      <c r="I88" s="48">
        <v>48</v>
      </c>
      <c r="J88" s="49">
        <v>1</v>
      </c>
      <c r="K88" s="48" t="s">
        <v>60</v>
      </c>
      <c r="L88" s="48" t="s">
        <v>60</v>
      </c>
      <c r="M88" s="47">
        <v>39604</v>
      </c>
      <c r="N88" s="50" t="s">
        <v>60</v>
      </c>
      <c r="O88" s="48">
        <f>VLOOKUP($B88,_data_elections!$A$2:$E$6,5,0)</f>
        <v>53.688847512143582</v>
      </c>
      <c r="P88" s="51">
        <f>IF(ISERROR(VLOOKUP(M88,_data_RCP!$B:$D,3,0)),"",VLOOKUP(M88,_data_RCP!$B:$D,3,0))</f>
        <v>51.206140350877192</v>
      </c>
      <c r="Q88" s="52">
        <f t="shared" si="20"/>
        <v>-1.6888475121435818</v>
      </c>
      <c r="R88" s="53">
        <f t="shared" si="21"/>
        <v>-2.48270716126639</v>
      </c>
      <c r="S88" s="53">
        <f t="shared" si="22"/>
        <v>1.6888475121435818</v>
      </c>
      <c r="T88" s="53">
        <f t="shared" si="23"/>
        <v>2.48270716126639</v>
      </c>
      <c r="U88" s="52">
        <f t="shared" si="24"/>
        <v>0.79385964912280826</v>
      </c>
      <c r="V88" s="52">
        <f t="shared" si="25"/>
        <v>1</v>
      </c>
      <c r="W88" s="52">
        <f t="shared" si="26"/>
        <v>1</v>
      </c>
      <c r="X88" s="52">
        <f t="shared" si="27"/>
        <v>0.79385964912280826</v>
      </c>
      <c r="Y88" s="52">
        <f>VLOOKUP(M88,_data_models!$B:$D,3,0)</f>
        <v>51.150000000000006</v>
      </c>
      <c r="Z88" s="52">
        <f t="shared" si="33"/>
        <v>51.452046783625725</v>
      </c>
      <c r="AA88" s="53">
        <f t="shared" si="28"/>
        <v>-2.2368007285178564</v>
      </c>
      <c r="AB88" s="53">
        <f t="shared" si="29"/>
        <v>2.2368007285178564</v>
      </c>
      <c r="AC88" s="52">
        <f t="shared" si="30"/>
        <v>0.24590643274853363</v>
      </c>
      <c r="AD88" s="52">
        <f t="shared" si="31"/>
        <v>1</v>
      </c>
      <c r="AE88" s="52">
        <f t="shared" si="32"/>
        <v>1</v>
      </c>
      <c r="AF88" s="52">
        <f t="shared" si="34"/>
        <v>-2.5388475121435761</v>
      </c>
      <c r="AG88" s="76">
        <f t="shared" si="35"/>
        <v>2.5388475121435761</v>
      </c>
      <c r="AH88" s="52">
        <f t="shared" si="36"/>
        <v>-2.0857773367049859</v>
      </c>
      <c r="AI88" s="52">
        <f t="shared" si="37"/>
        <v>2.0857773367049859</v>
      </c>
      <c r="AJ88" s="52">
        <f t="shared" si="38"/>
        <v>-2.3597539448921196</v>
      </c>
      <c r="AK88" s="52">
        <f t="shared" si="39"/>
        <v>2.3597539448921196</v>
      </c>
      <c r="AL88" s="57"/>
      <c r="AM88" s="85"/>
    </row>
    <row r="89" spans="1:39" ht="16" customHeight="1" x14ac:dyDescent="0.2">
      <c r="A89" s="19" t="s">
        <v>114</v>
      </c>
      <c r="B89" s="19">
        <v>2008</v>
      </c>
      <c r="C89" s="19">
        <v>4</v>
      </c>
      <c r="D89" s="19" t="s">
        <v>60</v>
      </c>
      <c r="E89" s="47">
        <v>39597</v>
      </c>
      <c r="F89" s="47">
        <v>39604</v>
      </c>
      <c r="G89" s="19">
        <v>12</v>
      </c>
      <c r="H89" s="48">
        <v>51.7</v>
      </c>
      <c r="I89" s="48">
        <v>48.3</v>
      </c>
      <c r="J89" s="49">
        <v>1</v>
      </c>
      <c r="K89" s="48" t="s">
        <v>60</v>
      </c>
      <c r="L89" s="48" t="s">
        <v>60</v>
      </c>
      <c r="M89" s="47">
        <v>39604</v>
      </c>
      <c r="N89" s="50" t="s">
        <v>60</v>
      </c>
      <c r="O89" s="48">
        <f>VLOOKUP($B89,_data_elections!$A$2:$E$6,5,0)</f>
        <v>53.688847512143582</v>
      </c>
      <c r="P89" s="51">
        <f>IF(ISERROR(VLOOKUP(M89,_data_RCP!$B:$D,3,0)),"",VLOOKUP(M89,_data_RCP!$B:$D,3,0))</f>
        <v>51.206140350877192</v>
      </c>
      <c r="Q89" s="52">
        <f t="shared" si="20"/>
        <v>-1.9888475121435789</v>
      </c>
      <c r="R89" s="53">
        <f t="shared" si="21"/>
        <v>-2.48270716126639</v>
      </c>
      <c r="S89" s="53">
        <f t="shared" si="22"/>
        <v>1.9888475121435789</v>
      </c>
      <c r="T89" s="53">
        <f t="shared" si="23"/>
        <v>2.48270716126639</v>
      </c>
      <c r="U89" s="52">
        <f t="shared" si="24"/>
        <v>0.49385964912281111</v>
      </c>
      <c r="V89" s="52">
        <f t="shared" si="25"/>
        <v>1</v>
      </c>
      <c r="W89" s="52">
        <f t="shared" si="26"/>
        <v>1</v>
      </c>
      <c r="X89" s="52">
        <f t="shared" si="27"/>
        <v>0.49385964912281111</v>
      </c>
      <c r="Y89" s="52">
        <f>VLOOKUP(M89,_data_models!$B:$D,3,0)</f>
        <v>51.150000000000006</v>
      </c>
      <c r="Z89" s="52">
        <f t="shared" si="33"/>
        <v>51.352046783625731</v>
      </c>
      <c r="AA89" s="53">
        <f t="shared" si="28"/>
        <v>-2.3368007285178507</v>
      </c>
      <c r="AB89" s="53">
        <f t="shared" si="29"/>
        <v>2.3368007285178507</v>
      </c>
      <c r="AC89" s="52">
        <f t="shared" si="30"/>
        <v>0.14590643274853932</v>
      </c>
      <c r="AD89" s="52">
        <f t="shared" si="31"/>
        <v>1</v>
      </c>
      <c r="AE89" s="52">
        <f t="shared" si="32"/>
        <v>1</v>
      </c>
      <c r="AF89" s="52">
        <f t="shared" si="34"/>
        <v>-2.5388475121435761</v>
      </c>
      <c r="AG89" s="76">
        <f t="shared" si="35"/>
        <v>2.5388475121435761</v>
      </c>
      <c r="AH89" s="52">
        <f t="shared" si="36"/>
        <v>-2.2357773367049845</v>
      </c>
      <c r="AI89" s="52">
        <f t="shared" si="37"/>
        <v>2.2357773367049845</v>
      </c>
      <c r="AJ89" s="52">
        <f t="shared" si="38"/>
        <v>-2.4097539448921168</v>
      </c>
      <c r="AK89" s="52">
        <f t="shared" si="39"/>
        <v>2.4097539448921168</v>
      </c>
      <c r="AL89" s="57"/>
      <c r="AM89" s="85"/>
    </row>
    <row r="90" spans="1:39" ht="16" customHeight="1" x14ac:dyDescent="0.2">
      <c r="A90" s="19" t="s">
        <v>114</v>
      </c>
      <c r="B90" s="19">
        <v>2008</v>
      </c>
      <c r="C90" s="19">
        <v>4</v>
      </c>
      <c r="D90" s="19" t="s">
        <v>60</v>
      </c>
      <c r="E90" s="47">
        <v>39597</v>
      </c>
      <c r="F90" s="47">
        <v>39604</v>
      </c>
      <c r="G90" s="19">
        <v>3</v>
      </c>
      <c r="H90" s="48">
        <v>51</v>
      </c>
      <c r="I90" s="48">
        <v>49</v>
      </c>
      <c r="J90" s="49">
        <v>1</v>
      </c>
      <c r="K90" s="48" t="s">
        <v>60</v>
      </c>
      <c r="L90" s="48" t="s">
        <v>60</v>
      </c>
      <c r="M90" s="47">
        <v>39604</v>
      </c>
      <c r="N90" s="50" t="s">
        <v>60</v>
      </c>
      <c r="O90" s="48">
        <f>VLOOKUP($B90,_data_elections!$A$2:$E$6,5,0)</f>
        <v>53.688847512143582</v>
      </c>
      <c r="P90" s="51">
        <f>IF(ISERROR(VLOOKUP(M90,_data_RCP!$B:$D,3,0)),"",VLOOKUP(M90,_data_RCP!$B:$D,3,0))</f>
        <v>51.206140350877192</v>
      </c>
      <c r="Q90" s="52">
        <f t="shared" si="20"/>
        <v>-2.6888475121435818</v>
      </c>
      <c r="R90" s="53">
        <f t="shared" si="21"/>
        <v>-2.48270716126639</v>
      </c>
      <c r="S90" s="53">
        <f t="shared" si="22"/>
        <v>2.6888475121435818</v>
      </c>
      <c r="T90" s="53">
        <f t="shared" si="23"/>
        <v>2.48270716126639</v>
      </c>
      <c r="U90" s="52">
        <f t="shared" si="24"/>
        <v>-0.20614035087719174</v>
      </c>
      <c r="V90" s="52">
        <f t="shared" si="25"/>
        <v>-1</v>
      </c>
      <c r="W90" s="52">
        <f t="shared" si="26"/>
        <v>-1</v>
      </c>
      <c r="X90" s="52">
        <f t="shared" si="27"/>
        <v>-0.20614035087719174</v>
      </c>
      <c r="Y90" s="52">
        <f>VLOOKUP(M90,_data_models!$B:$D,3,0)</f>
        <v>51.150000000000006</v>
      </c>
      <c r="Z90" s="52">
        <f t="shared" si="33"/>
        <v>51.118713450292397</v>
      </c>
      <c r="AA90" s="53">
        <f t="shared" si="28"/>
        <v>-2.570134061851185</v>
      </c>
      <c r="AB90" s="53">
        <f t="shared" si="29"/>
        <v>2.570134061851185</v>
      </c>
      <c r="AC90" s="52">
        <f t="shared" si="30"/>
        <v>-8.7426900584794964E-2</v>
      </c>
      <c r="AD90" s="52">
        <f t="shared" si="31"/>
        <v>-1</v>
      </c>
      <c r="AE90" s="52">
        <f t="shared" si="32"/>
        <v>-1</v>
      </c>
      <c r="AF90" s="52">
        <f t="shared" si="34"/>
        <v>-2.5388475121435761</v>
      </c>
      <c r="AG90" s="76">
        <f t="shared" si="35"/>
        <v>2.5388475121435761</v>
      </c>
      <c r="AH90" s="52">
        <f t="shared" si="36"/>
        <v>-2.5857773367049859</v>
      </c>
      <c r="AI90" s="52">
        <f t="shared" si="37"/>
        <v>2.5857773367049859</v>
      </c>
      <c r="AJ90" s="52">
        <f t="shared" si="38"/>
        <v>-2.5264206115587911</v>
      </c>
      <c r="AK90" s="52">
        <f t="shared" si="39"/>
        <v>2.5264206115587911</v>
      </c>
      <c r="AL90" s="57"/>
      <c r="AM90" s="85"/>
    </row>
    <row r="91" spans="1:39" ht="16" customHeight="1" x14ac:dyDescent="0.2">
      <c r="A91" s="19" t="s">
        <v>114</v>
      </c>
      <c r="B91" s="19">
        <v>2008</v>
      </c>
      <c r="C91" s="19">
        <v>4</v>
      </c>
      <c r="D91" s="19" t="s">
        <v>60</v>
      </c>
      <c r="E91" s="47">
        <v>39597</v>
      </c>
      <c r="F91" s="47">
        <v>39604</v>
      </c>
      <c r="G91" s="19">
        <v>18</v>
      </c>
      <c r="H91" s="48">
        <v>51</v>
      </c>
      <c r="I91" s="48">
        <v>49</v>
      </c>
      <c r="J91" s="49">
        <v>1</v>
      </c>
      <c r="K91" s="48" t="s">
        <v>60</v>
      </c>
      <c r="L91" s="48" t="s">
        <v>60</v>
      </c>
      <c r="M91" s="47">
        <v>39604</v>
      </c>
      <c r="N91" s="50" t="s">
        <v>60</v>
      </c>
      <c r="O91" s="48">
        <f>VLOOKUP($B91,_data_elections!$A$2:$E$6,5,0)</f>
        <v>53.688847512143582</v>
      </c>
      <c r="P91" s="51">
        <f>IF(ISERROR(VLOOKUP(M91,_data_RCP!$B:$D,3,0)),"",VLOOKUP(M91,_data_RCP!$B:$D,3,0))</f>
        <v>51.206140350877192</v>
      </c>
      <c r="Q91" s="52">
        <f t="shared" si="20"/>
        <v>-2.6888475121435818</v>
      </c>
      <c r="R91" s="53">
        <f t="shared" si="21"/>
        <v>-2.48270716126639</v>
      </c>
      <c r="S91" s="53">
        <f t="shared" si="22"/>
        <v>2.6888475121435818</v>
      </c>
      <c r="T91" s="53">
        <f t="shared" si="23"/>
        <v>2.48270716126639</v>
      </c>
      <c r="U91" s="52">
        <f t="shared" si="24"/>
        <v>-0.20614035087719174</v>
      </c>
      <c r="V91" s="52">
        <f t="shared" si="25"/>
        <v>-1</v>
      </c>
      <c r="W91" s="52">
        <f t="shared" si="26"/>
        <v>-1</v>
      </c>
      <c r="X91" s="52">
        <f t="shared" si="27"/>
        <v>-0.20614035087719174</v>
      </c>
      <c r="Y91" s="52">
        <f>VLOOKUP(M91,_data_models!$B:$D,3,0)</f>
        <v>51.150000000000006</v>
      </c>
      <c r="Z91" s="52">
        <f t="shared" si="33"/>
        <v>51.118713450292397</v>
      </c>
      <c r="AA91" s="53">
        <f t="shared" si="28"/>
        <v>-2.570134061851185</v>
      </c>
      <c r="AB91" s="53">
        <f t="shared" si="29"/>
        <v>2.570134061851185</v>
      </c>
      <c r="AC91" s="52">
        <f t="shared" si="30"/>
        <v>-8.7426900584794964E-2</v>
      </c>
      <c r="AD91" s="52">
        <f t="shared" si="31"/>
        <v>-1</v>
      </c>
      <c r="AE91" s="52">
        <f t="shared" si="32"/>
        <v>-1</v>
      </c>
      <c r="AF91" s="52">
        <f t="shared" si="34"/>
        <v>-2.5388475121435761</v>
      </c>
      <c r="AG91" s="76">
        <f t="shared" si="35"/>
        <v>2.5388475121435761</v>
      </c>
      <c r="AH91" s="52">
        <f t="shared" si="36"/>
        <v>-2.5857773367049859</v>
      </c>
      <c r="AI91" s="52">
        <f t="shared" si="37"/>
        <v>2.5857773367049859</v>
      </c>
      <c r="AJ91" s="52">
        <f t="shared" si="38"/>
        <v>-2.5264206115587911</v>
      </c>
      <c r="AK91" s="52">
        <f t="shared" si="39"/>
        <v>2.5264206115587911</v>
      </c>
      <c r="AL91" s="57"/>
      <c r="AM91" s="85"/>
    </row>
    <row r="92" spans="1:39" ht="16" customHeight="1" x14ac:dyDescent="0.2">
      <c r="A92" s="19" t="s">
        <v>115</v>
      </c>
      <c r="B92" s="19">
        <v>2008</v>
      </c>
      <c r="C92" s="19">
        <v>5</v>
      </c>
      <c r="D92" s="19" t="s">
        <v>60</v>
      </c>
      <c r="E92" s="47">
        <v>39695</v>
      </c>
      <c r="F92" s="47">
        <v>39704</v>
      </c>
      <c r="G92" s="19">
        <v>23</v>
      </c>
      <c r="H92" s="48">
        <v>54</v>
      </c>
      <c r="I92" s="48">
        <v>46</v>
      </c>
      <c r="J92" s="49">
        <v>0.6</v>
      </c>
      <c r="K92" s="48" t="s">
        <v>60</v>
      </c>
      <c r="L92" s="48" t="s">
        <v>60</v>
      </c>
      <c r="M92" s="47">
        <v>39704</v>
      </c>
      <c r="N92" s="50" t="s">
        <v>60</v>
      </c>
      <c r="O92" s="48">
        <f>VLOOKUP($B92,_data_elections!$A$2:$E$6,5,0)</f>
        <v>53.688847512143582</v>
      </c>
      <c r="P92" s="51">
        <f>IF(ISERROR(VLOOKUP(M92,_data_RCP!$B:$D,3,0)),"",VLOOKUP(M92,_data_RCP!$B:$D,3,0))</f>
        <v>48.701298701298704</v>
      </c>
      <c r="Q92" s="52">
        <f t="shared" si="20"/>
        <v>0.31115248785641825</v>
      </c>
      <c r="R92" s="53">
        <f t="shared" si="21"/>
        <v>-4.9875488108448778</v>
      </c>
      <c r="S92" s="53">
        <f t="shared" si="22"/>
        <v>0.31115248785641825</v>
      </c>
      <c r="T92" s="53">
        <f t="shared" si="23"/>
        <v>4.9875488108448778</v>
      </c>
      <c r="U92" s="52">
        <f t="shared" si="24"/>
        <v>4.6763963229884595</v>
      </c>
      <c r="V92" s="52">
        <f t="shared" si="25"/>
        <v>1</v>
      </c>
      <c r="W92" s="52">
        <f t="shared" si="26"/>
        <v>1</v>
      </c>
      <c r="X92" s="52">
        <f t="shared" si="27"/>
        <v>5.298701298701296</v>
      </c>
      <c r="Y92" s="52">
        <f>VLOOKUP(M92,_data_models!$B:$D,3,0)</f>
        <v>51.940000000000012</v>
      </c>
      <c r="Z92" s="52">
        <f t="shared" si="33"/>
        <v>51.547099567099572</v>
      </c>
      <c r="AA92" s="53">
        <f t="shared" si="28"/>
        <v>-2.1417479450440098</v>
      </c>
      <c r="AB92" s="53">
        <f t="shared" si="29"/>
        <v>2.1417479450440098</v>
      </c>
      <c r="AC92" s="52">
        <f t="shared" si="30"/>
        <v>2.845800865800868</v>
      </c>
      <c r="AD92" s="52">
        <f t="shared" si="31"/>
        <v>1</v>
      </c>
      <c r="AE92" s="52">
        <f t="shared" si="32"/>
        <v>1</v>
      </c>
      <c r="AF92" s="52">
        <f t="shared" si="34"/>
        <v>-1.7488475121435698</v>
      </c>
      <c r="AG92" s="76">
        <f t="shared" si="35"/>
        <v>1.7488475121435698</v>
      </c>
      <c r="AH92" s="52">
        <f t="shared" si="36"/>
        <v>-2.3381981614942333</v>
      </c>
      <c r="AI92" s="52">
        <f t="shared" si="37"/>
        <v>2.3381981614942333</v>
      </c>
      <c r="AJ92" s="52">
        <f t="shared" si="38"/>
        <v>-3.5646483779444438</v>
      </c>
      <c r="AK92" s="52">
        <f t="shared" si="39"/>
        <v>3.5646483779444438</v>
      </c>
      <c r="AL92" s="57"/>
      <c r="AM92" s="85"/>
    </row>
    <row r="93" spans="1:39" ht="16" customHeight="1" x14ac:dyDescent="0.2">
      <c r="A93" s="19" t="s">
        <v>115</v>
      </c>
      <c r="B93" s="19">
        <v>2008</v>
      </c>
      <c r="C93" s="19">
        <v>5</v>
      </c>
      <c r="D93" s="19" t="s">
        <v>60</v>
      </c>
      <c r="E93" s="47">
        <v>39695</v>
      </c>
      <c r="F93" s="47">
        <v>39704</v>
      </c>
      <c r="G93" s="19">
        <v>8</v>
      </c>
      <c r="H93" s="48">
        <v>52.5</v>
      </c>
      <c r="I93" s="48">
        <v>47.5</v>
      </c>
      <c r="J93" s="49">
        <v>0.6</v>
      </c>
      <c r="K93" s="48" t="s">
        <v>60</v>
      </c>
      <c r="L93" s="48" t="s">
        <v>60</v>
      </c>
      <c r="M93" s="47">
        <v>39704</v>
      </c>
      <c r="N93" s="50" t="s">
        <v>60</v>
      </c>
      <c r="O93" s="48">
        <f>VLOOKUP($B93,_data_elections!$A$2:$E$6,5,0)</f>
        <v>53.688847512143582</v>
      </c>
      <c r="P93" s="51">
        <f>IF(ISERROR(VLOOKUP(M93,_data_RCP!$B:$D,3,0)),"",VLOOKUP(M93,_data_RCP!$B:$D,3,0))</f>
        <v>48.701298701298704</v>
      </c>
      <c r="Q93" s="52">
        <f t="shared" si="20"/>
        <v>-1.1888475121435818</v>
      </c>
      <c r="R93" s="53">
        <f t="shared" si="21"/>
        <v>-4.9875488108448778</v>
      </c>
      <c r="S93" s="53">
        <f t="shared" si="22"/>
        <v>1.1888475121435818</v>
      </c>
      <c r="T93" s="53">
        <f t="shared" si="23"/>
        <v>4.9875488108448778</v>
      </c>
      <c r="U93" s="52">
        <f t="shared" si="24"/>
        <v>3.798701298701296</v>
      </c>
      <c r="V93" s="52">
        <f t="shared" si="25"/>
        <v>1</v>
      </c>
      <c r="W93" s="52">
        <f t="shared" si="26"/>
        <v>1</v>
      </c>
      <c r="X93" s="52">
        <f t="shared" si="27"/>
        <v>3.798701298701296</v>
      </c>
      <c r="Y93" s="52">
        <f>VLOOKUP(M93,_data_models!$B:$D,3,0)</f>
        <v>51.940000000000012</v>
      </c>
      <c r="Z93" s="52">
        <f t="shared" si="33"/>
        <v>51.047099567099572</v>
      </c>
      <c r="AA93" s="53">
        <f t="shared" si="28"/>
        <v>-2.6417479450440098</v>
      </c>
      <c r="AB93" s="53">
        <f t="shared" si="29"/>
        <v>2.6417479450440098</v>
      </c>
      <c r="AC93" s="52">
        <f t="shared" si="30"/>
        <v>2.345800865800868</v>
      </c>
      <c r="AD93" s="52">
        <f t="shared" si="31"/>
        <v>1</v>
      </c>
      <c r="AE93" s="52">
        <f t="shared" si="32"/>
        <v>1</v>
      </c>
      <c r="AF93" s="52">
        <f t="shared" si="34"/>
        <v>-1.7488475121435698</v>
      </c>
      <c r="AG93" s="76">
        <f t="shared" si="35"/>
        <v>1.7488475121435698</v>
      </c>
      <c r="AH93" s="52">
        <f t="shared" si="36"/>
        <v>-3.0881981614942333</v>
      </c>
      <c r="AI93" s="52">
        <f t="shared" si="37"/>
        <v>3.0881981614942333</v>
      </c>
      <c r="AJ93" s="52">
        <f t="shared" si="38"/>
        <v>-3.8146483779444438</v>
      </c>
      <c r="AK93" s="52">
        <f t="shared" si="39"/>
        <v>3.8146483779444438</v>
      </c>
      <c r="AL93" s="57"/>
      <c r="AM93" s="85"/>
    </row>
    <row r="94" spans="1:39" ht="16" customHeight="1" x14ac:dyDescent="0.2">
      <c r="A94" s="19" t="s">
        <v>115</v>
      </c>
      <c r="B94" s="19">
        <v>2008</v>
      </c>
      <c r="C94" s="19">
        <v>5</v>
      </c>
      <c r="D94" s="19" t="s">
        <v>60</v>
      </c>
      <c r="E94" s="47">
        <v>39695</v>
      </c>
      <c r="F94" s="47">
        <v>39704</v>
      </c>
      <c r="G94" s="19">
        <v>1</v>
      </c>
      <c r="H94" s="48">
        <v>52</v>
      </c>
      <c r="I94" s="48">
        <v>48</v>
      </c>
      <c r="J94" s="49">
        <v>0.9</v>
      </c>
      <c r="K94" s="48" t="s">
        <v>60</v>
      </c>
      <c r="L94" s="48" t="s">
        <v>60</v>
      </c>
      <c r="M94" s="47">
        <v>39704</v>
      </c>
      <c r="N94" s="50" t="s">
        <v>60</v>
      </c>
      <c r="O94" s="48">
        <f>VLOOKUP($B94,_data_elections!$A$2:$E$6,5,0)</f>
        <v>53.688847512143582</v>
      </c>
      <c r="P94" s="51">
        <f>IF(ISERROR(VLOOKUP(M94,_data_RCP!$B:$D,3,0)),"",VLOOKUP(M94,_data_RCP!$B:$D,3,0))</f>
        <v>48.701298701298704</v>
      </c>
      <c r="Q94" s="52">
        <f t="shared" si="20"/>
        <v>-1.6888475121435818</v>
      </c>
      <c r="R94" s="53">
        <f t="shared" si="21"/>
        <v>-4.9875488108448778</v>
      </c>
      <c r="S94" s="53">
        <f t="shared" si="22"/>
        <v>1.6888475121435818</v>
      </c>
      <c r="T94" s="53">
        <f t="shared" si="23"/>
        <v>4.9875488108448778</v>
      </c>
      <c r="U94" s="52">
        <f t="shared" si="24"/>
        <v>3.298701298701296</v>
      </c>
      <c r="V94" s="52">
        <f t="shared" si="25"/>
        <v>1</v>
      </c>
      <c r="W94" s="52">
        <f t="shared" si="26"/>
        <v>1</v>
      </c>
      <c r="X94" s="52">
        <f t="shared" si="27"/>
        <v>3.298701298701296</v>
      </c>
      <c r="Y94" s="52">
        <f>VLOOKUP(M94,_data_models!$B:$D,3,0)</f>
        <v>51.940000000000012</v>
      </c>
      <c r="Z94" s="52">
        <f t="shared" si="33"/>
        <v>50.880432900432908</v>
      </c>
      <c r="AA94" s="53">
        <f t="shared" si="28"/>
        <v>-2.8084146117106741</v>
      </c>
      <c r="AB94" s="53">
        <f t="shared" si="29"/>
        <v>2.8084146117106741</v>
      </c>
      <c r="AC94" s="52">
        <f t="shared" si="30"/>
        <v>2.1791341991342037</v>
      </c>
      <c r="AD94" s="52">
        <f t="shared" si="31"/>
        <v>1</v>
      </c>
      <c r="AE94" s="52">
        <f t="shared" si="32"/>
        <v>1</v>
      </c>
      <c r="AF94" s="52">
        <f t="shared" si="34"/>
        <v>-1.7488475121435698</v>
      </c>
      <c r="AG94" s="76">
        <f t="shared" si="35"/>
        <v>1.7488475121435698</v>
      </c>
      <c r="AH94" s="52">
        <f t="shared" si="36"/>
        <v>-3.3381981614942333</v>
      </c>
      <c r="AI94" s="52">
        <f t="shared" si="37"/>
        <v>3.3381981614942333</v>
      </c>
      <c r="AJ94" s="52">
        <f t="shared" si="38"/>
        <v>-3.8979817112777795</v>
      </c>
      <c r="AK94" s="52">
        <f t="shared" si="39"/>
        <v>3.8979817112777795</v>
      </c>
      <c r="AL94" s="57"/>
      <c r="AM94" s="85"/>
    </row>
    <row r="95" spans="1:39" ht="16" customHeight="1" x14ac:dyDescent="0.2">
      <c r="A95" s="19" t="s">
        <v>115</v>
      </c>
      <c r="B95" s="19">
        <v>2008</v>
      </c>
      <c r="C95" s="19">
        <v>5</v>
      </c>
      <c r="D95" s="19" t="s">
        <v>60</v>
      </c>
      <c r="E95" s="47">
        <v>39695</v>
      </c>
      <c r="F95" s="47">
        <v>39704</v>
      </c>
      <c r="G95" s="19">
        <v>24</v>
      </c>
      <c r="H95" s="48">
        <v>52</v>
      </c>
      <c r="I95" s="48">
        <v>48</v>
      </c>
      <c r="J95" s="49">
        <v>0.95</v>
      </c>
      <c r="K95" s="48" t="s">
        <v>60</v>
      </c>
      <c r="L95" s="48" t="s">
        <v>60</v>
      </c>
      <c r="M95" s="47">
        <v>39704</v>
      </c>
      <c r="N95" s="50" t="s">
        <v>60</v>
      </c>
      <c r="O95" s="48">
        <f>VLOOKUP($B95,_data_elections!$A$2:$E$6,5,0)</f>
        <v>53.688847512143582</v>
      </c>
      <c r="P95" s="51">
        <f>IF(ISERROR(VLOOKUP(M95,_data_RCP!$B:$D,3,0)),"",VLOOKUP(M95,_data_RCP!$B:$D,3,0))</f>
        <v>48.701298701298704</v>
      </c>
      <c r="Q95" s="52">
        <f t="shared" si="20"/>
        <v>-1.6888475121435818</v>
      </c>
      <c r="R95" s="53">
        <f t="shared" si="21"/>
        <v>-4.9875488108448778</v>
      </c>
      <c r="S95" s="53">
        <f t="shared" si="22"/>
        <v>1.6888475121435818</v>
      </c>
      <c r="T95" s="53">
        <f t="shared" si="23"/>
        <v>4.9875488108448778</v>
      </c>
      <c r="U95" s="52">
        <f t="shared" si="24"/>
        <v>3.298701298701296</v>
      </c>
      <c r="V95" s="52">
        <f t="shared" si="25"/>
        <v>1</v>
      </c>
      <c r="W95" s="52">
        <f t="shared" si="26"/>
        <v>1</v>
      </c>
      <c r="X95" s="52">
        <f t="shared" si="27"/>
        <v>3.298701298701296</v>
      </c>
      <c r="Y95" s="52">
        <f>VLOOKUP(M95,_data_models!$B:$D,3,0)</f>
        <v>51.940000000000012</v>
      </c>
      <c r="Z95" s="52">
        <f t="shared" si="33"/>
        <v>50.880432900432908</v>
      </c>
      <c r="AA95" s="53">
        <f t="shared" si="28"/>
        <v>-2.8084146117106741</v>
      </c>
      <c r="AB95" s="53">
        <f t="shared" si="29"/>
        <v>2.8084146117106741</v>
      </c>
      <c r="AC95" s="52">
        <f t="shared" si="30"/>
        <v>2.1791341991342037</v>
      </c>
      <c r="AD95" s="52">
        <f t="shared" si="31"/>
        <v>1</v>
      </c>
      <c r="AE95" s="52">
        <f t="shared" si="32"/>
        <v>1</v>
      </c>
      <c r="AF95" s="52">
        <f t="shared" si="34"/>
        <v>-1.7488475121435698</v>
      </c>
      <c r="AG95" s="76">
        <f t="shared" si="35"/>
        <v>1.7488475121435698</v>
      </c>
      <c r="AH95" s="52">
        <f t="shared" si="36"/>
        <v>-3.3381981614942333</v>
      </c>
      <c r="AI95" s="52">
        <f t="shared" si="37"/>
        <v>3.3381981614942333</v>
      </c>
      <c r="AJ95" s="52">
        <f t="shared" si="38"/>
        <v>-3.8979817112777795</v>
      </c>
      <c r="AK95" s="52">
        <f t="shared" si="39"/>
        <v>3.8979817112777795</v>
      </c>
      <c r="AL95" s="57"/>
      <c r="AM95" s="85"/>
    </row>
    <row r="96" spans="1:39" ht="16" customHeight="1" x14ac:dyDescent="0.2">
      <c r="A96" s="19" t="s">
        <v>115</v>
      </c>
      <c r="B96" s="19">
        <v>2008</v>
      </c>
      <c r="C96" s="19">
        <v>5</v>
      </c>
      <c r="D96" s="19" t="s">
        <v>60</v>
      </c>
      <c r="E96" s="47">
        <v>39695</v>
      </c>
      <c r="F96" s="47">
        <v>39704</v>
      </c>
      <c r="G96" s="19">
        <v>4</v>
      </c>
      <c r="H96" s="48">
        <v>52</v>
      </c>
      <c r="I96" s="48">
        <v>48</v>
      </c>
      <c r="J96" s="49">
        <v>0.95</v>
      </c>
      <c r="K96" s="48" t="s">
        <v>60</v>
      </c>
      <c r="L96" s="48" t="s">
        <v>60</v>
      </c>
      <c r="M96" s="47">
        <v>39704</v>
      </c>
      <c r="N96" s="50" t="s">
        <v>60</v>
      </c>
      <c r="O96" s="48">
        <f>VLOOKUP($B96,_data_elections!$A$2:$E$6,5,0)</f>
        <v>53.688847512143582</v>
      </c>
      <c r="P96" s="51">
        <f>IF(ISERROR(VLOOKUP(M96,_data_RCP!$B:$D,3,0)),"",VLOOKUP(M96,_data_RCP!$B:$D,3,0))</f>
        <v>48.701298701298704</v>
      </c>
      <c r="Q96" s="52">
        <f t="shared" si="20"/>
        <v>-1.6888475121435818</v>
      </c>
      <c r="R96" s="53">
        <f t="shared" si="21"/>
        <v>-4.9875488108448778</v>
      </c>
      <c r="S96" s="53">
        <f t="shared" si="22"/>
        <v>1.6888475121435818</v>
      </c>
      <c r="T96" s="53">
        <f t="shared" si="23"/>
        <v>4.9875488108448778</v>
      </c>
      <c r="U96" s="52">
        <f t="shared" si="24"/>
        <v>3.298701298701296</v>
      </c>
      <c r="V96" s="52">
        <f t="shared" si="25"/>
        <v>1</v>
      </c>
      <c r="W96" s="52">
        <f t="shared" si="26"/>
        <v>1</v>
      </c>
      <c r="X96" s="52">
        <f t="shared" si="27"/>
        <v>3.298701298701296</v>
      </c>
      <c r="Y96" s="52">
        <f>VLOOKUP(M96,_data_models!$B:$D,3,0)</f>
        <v>51.940000000000012</v>
      </c>
      <c r="Z96" s="52">
        <f t="shared" si="33"/>
        <v>50.880432900432908</v>
      </c>
      <c r="AA96" s="53">
        <f t="shared" si="28"/>
        <v>-2.8084146117106741</v>
      </c>
      <c r="AB96" s="53">
        <f t="shared" si="29"/>
        <v>2.8084146117106741</v>
      </c>
      <c r="AC96" s="52">
        <f t="shared" si="30"/>
        <v>2.1791341991342037</v>
      </c>
      <c r="AD96" s="52">
        <f t="shared" si="31"/>
        <v>1</v>
      </c>
      <c r="AE96" s="52">
        <f t="shared" si="32"/>
        <v>1</v>
      </c>
      <c r="AF96" s="52">
        <f t="shared" si="34"/>
        <v>-1.7488475121435698</v>
      </c>
      <c r="AG96" s="76">
        <f t="shared" si="35"/>
        <v>1.7488475121435698</v>
      </c>
      <c r="AH96" s="52">
        <f t="shared" si="36"/>
        <v>-3.3381981614942333</v>
      </c>
      <c r="AI96" s="52">
        <f t="shared" si="37"/>
        <v>3.3381981614942333</v>
      </c>
      <c r="AJ96" s="52">
        <f t="shared" si="38"/>
        <v>-3.8979817112777795</v>
      </c>
      <c r="AK96" s="52">
        <f t="shared" si="39"/>
        <v>3.8979817112777795</v>
      </c>
      <c r="AL96" s="57"/>
      <c r="AM96" s="85"/>
    </row>
    <row r="97" spans="1:39" ht="16" customHeight="1" x14ac:dyDescent="0.2">
      <c r="A97" s="19" t="s">
        <v>115</v>
      </c>
      <c r="B97" s="19">
        <v>2008</v>
      </c>
      <c r="C97" s="19">
        <v>5</v>
      </c>
      <c r="D97" s="19" t="s">
        <v>60</v>
      </c>
      <c r="E97" s="47">
        <v>39695</v>
      </c>
      <c r="F97" s="47">
        <v>39704</v>
      </c>
      <c r="G97" s="19">
        <v>12</v>
      </c>
      <c r="H97" s="48">
        <v>51.3</v>
      </c>
      <c r="I97" s="48">
        <v>48.7</v>
      </c>
      <c r="J97" s="49">
        <v>1</v>
      </c>
      <c r="K97" s="48" t="s">
        <v>60</v>
      </c>
      <c r="L97" s="48" t="s">
        <v>60</v>
      </c>
      <c r="M97" s="47">
        <v>39704</v>
      </c>
      <c r="N97" s="50" t="s">
        <v>60</v>
      </c>
      <c r="O97" s="48">
        <f>VLOOKUP($B97,_data_elections!$A$2:$E$6,5,0)</f>
        <v>53.688847512143582</v>
      </c>
      <c r="P97" s="51">
        <f>IF(ISERROR(VLOOKUP(M97,_data_RCP!$B:$D,3,0)),"",VLOOKUP(M97,_data_RCP!$B:$D,3,0))</f>
        <v>48.701298701298704</v>
      </c>
      <c r="Q97" s="52">
        <f t="shared" si="20"/>
        <v>-2.3888475121435846</v>
      </c>
      <c r="R97" s="53">
        <f t="shared" si="21"/>
        <v>-4.9875488108448778</v>
      </c>
      <c r="S97" s="53">
        <f t="shared" si="22"/>
        <v>2.3888475121435846</v>
      </c>
      <c r="T97" s="53">
        <f t="shared" si="23"/>
        <v>4.9875488108448778</v>
      </c>
      <c r="U97" s="52">
        <f t="shared" si="24"/>
        <v>2.5987012987012932</v>
      </c>
      <c r="V97" s="52">
        <f t="shared" si="25"/>
        <v>1</v>
      </c>
      <c r="W97" s="52">
        <f t="shared" si="26"/>
        <v>1</v>
      </c>
      <c r="X97" s="52">
        <f t="shared" si="27"/>
        <v>2.5987012987012932</v>
      </c>
      <c r="Y97" s="52">
        <f>VLOOKUP(M97,_data_models!$B:$D,3,0)</f>
        <v>51.940000000000012</v>
      </c>
      <c r="Z97" s="52">
        <f t="shared" si="33"/>
        <v>50.647099567099566</v>
      </c>
      <c r="AA97" s="53">
        <f t="shared" si="28"/>
        <v>-3.0417479450440155</v>
      </c>
      <c r="AB97" s="53">
        <f t="shared" si="29"/>
        <v>3.0417479450440155</v>
      </c>
      <c r="AC97" s="52">
        <f t="shared" si="30"/>
        <v>1.9458008658008623</v>
      </c>
      <c r="AD97" s="52">
        <f t="shared" si="31"/>
        <v>1</v>
      </c>
      <c r="AE97" s="52">
        <f t="shared" si="32"/>
        <v>1</v>
      </c>
      <c r="AF97" s="52">
        <f t="shared" si="34"/>
        <v>-1.7488475121435698</v>
      </c>
      <c r="AG97" s="76">
        <f t="shared" si="35"/>
        <v>1.7488475121435698</v>
      </c>
      <c r="AH97" s="52">
        <f t="shared" si="36"/>
        <v>-3.6881981614942276</v>
      </c>
      <c r="AI97" s="52">
        <f t="shared" si="37"/>
        <v>3.6881981614942276</v>
      </c>
      <c r="AJ97" s="52">
        <f t="shared" si="38"/>
        <v>-4.0146483779444466</v>
      </c>
      <c r="AK97" s="52">
        <f t="shared" si="39"/>
        <v>4.0146483779444466</v>
      </c>
      <c r="AL97" s="57"/>
      <c r="AM97" s="85"/>
    </row>
    <row r="98" spans="1:39" ht="16" customHeight="1" x14ac:dyDescent="0.2">
      <c r="A98" s="19" t="s">
        <v>115</v>
      </c>
      <c r="B98" s="19">
        <v>2008</v>
      </c>
      <c r="C98" s="19">
        <v>5</v>
      </c>
      <c r="D98" s="19" t="s">
        <v>60</v>
      </c>
      <c r="E98" s="47">
        <v>39695</v>
      </c>
      <c r="F98" s="47">
        <v>39704</v>
      </c>
      <c r="G98" s="19">
        <v>16</v>
      </c>
      <c r="H98" s="48">
        <v>51</v>
      </c>
      <c r="I98" s="48">
        <v>49</v>
      </c>
      <c r="J98" s="49">
        <v>0.98</v>
      </c>
      <c r="K98" s="48" t="s">
        <v>60</v>
      </c>
      <c r="L98" s="48" t="s">
        <v>60</v>
      </c>
      <c r="M98" s="47">
        <v>39704</v>
      </c>
      <c r="N98" s="50" t="s">
        <v>60</v>
      </c>
      <c r="O98" s="48">
        <f>VLOOKUP($B98,_data_elections!$A$2:$E$6,5,0)</f>
        <v>53.688847512143582</v>
      </c>
      <c r="P98" s="51">
        <f>IF(ISERROR(VLOOKUP(M98,_data_RCP!$B:$D,3,0)),"",VLOOKUP(M98,_data_RCP!$B:$D,3,0))</f>
        <v>48.701298701298704</v>
      </c>
      <c r="Q98" s="52">
        <f t="shared" si="20"/>
        <v>-2.6888475121435818</v>
      </c>
      <c r="R98" s="53">
        <f t="shared" si="21"/>
        <v>-4.9875488108448778</v>
      </c>
      <c r="S98" s="53">
        <f t="shared" si="22"/>
        <v>2.6888475121435818</v>
      </c>
      <c r="T98" s="53">
        <f t="shared" si="23"/>
        <v>4.9875488108448778</v>
      </c>
      <c r="U98" s="52">
        <f t="shared" si="24"/>
        <v>2.298701298701296</v>
      </c>
      <c r="V98" s="52">
        <f t="shared" si="25"/>
        <v>1</v>
      </c>
      <c r="W98" s="52">
        <f t="shared" si="26"/>
        <v>1</v>
      </c>
      <c r="X98" s="52">
        <f t="shared" si="27"/>
        <v>2.298701298701296</v>
      </c>
      <c r="Y98" s="52">
        <f>VLOOKUP(M98,_data_models!$B:$D,3,0)</f>
        <v>51.940000000000012</v>
      </c>
      <c r="Z98" s="52">
        <f t="shared" si="33"/>
        <v>50.547099567099572</v>
      </c>
      <c r="AA98" s="53">
        <f t="shared" si="28"/>
        <v>-3.1417479450440098</v>
      </c>
      <c r="AB98" s="53">
        <f t="shared" si="29"/>
        <v>3.1417479450440098</v>
      </c>
      <c r="AC98" s="52">
        <f t="shared" si="30"/>
        <v>1.845800865800868</v>
      </c>
      <c r="AD98" s="52">
        <f t="shared" si="31"/>
        <v>1</v>
      </c>
      <c r="AE98" s="52">
        <f t="shared" si="32"/>
        <v>1</v>
      </c>
      <c r="AF98" s="52">
        <f t="shared" si="34"/>
        <v>-1.7488475121435698</v>
      </c>
      <c r="AG98" s="76">
        <f t="shared" si="35"/>
        <v>1.7488475121435698</v>
      </c>
      <c r="AH98" s="52">
        <f t="shared" si="36"/>
        <v>-3.8381981614942333</v>
      </c>
      <c r="AI98" s="52">
        <f t="shared" si="37"/>
        <v>3.8381981614942333</v>
      </c>
      <c r="AJ98" s="52">
        <f t="shared" si="38"/>
        <v>-4.0646483779444438</v>
      </c>
      <c r="AK98" s="52">
        <f t="shared" si="39"/>
        <v>4.0646483779444438</v>
      </c>
      <c r="AL98" s="57"/>
      <c r="AM98" s="85"/>
    </row>
    <row r="99" spans="1:39" ht="16" customHeight="1" x14ac:dyDescent="0.2">
      <c r="A99" s="19" t="s">
        <v>115</v>
      </c>
      <c r="B99" s="19">
        <v>2008</v>
      </c>
      <c r="C99" s="19">
        <v>5</v>
      </c>
      <c r="D99" s="19" t="s">
        <v>60</v>
      </c>
      <c r="E99" s="47">
        <v>39695</v>
      </c>
      <c r="F99" s="47">
        <v>39704</v>
      </c>
      <c r="G99" s="19">
        <v>3</v>
      </c>
      <c r="H99" s="48">
        <v>51</v>
      </c>
      <c r="I99" s="48">
        <v>49</v>
      </c>
      <c r="J99" s="49">
        <v>1</v>
      </c>
      <c r="K99" s="48" t="s">
        <v>60</v>
      </c>
      <c r="L99" s="48" t="s">
        <v>60</v>
      </c>
      <c r="M99" s="47">
        <v>39704</v>
      </c>
      <c r="N99" s="50" t="s">
        <v>60</v>
      </c>
      <c r="O99" s="48">
        <f>VLOOKUP($B99,_data_elections!$A$2:$E$6,5,0)</f>
        <v>53.688847512143582</v>
      </c>
      <c r="P99" s="51">
        <f>IF(ISERROR(VLOOKUP(M99,_data_RCP!$B:$D,3,0)),"",VLOOKUP(M99,_data_RCP!$B:$D,3,0))</f>
        <v>48.701298701298704</v>
      </c>
      <c r="Q99" s="52">
        <f t="shared" si="20"/>
        <v>-2.6888475121435818</v>
      </c>
      <c r="R99" s="53">
        <f t="shared" si="21"/>
        <v>-4.9875488108448778</v>
      </c>
      <c r="S99" s="53">
        <f t="shared" si="22"/>
        <v>2.6888475121435818</v>
      </c>
      <c r="T99" s="53">
        <f t="shared" si="23"/>
        <v>4.9875488108448778</v>
      </c>
      <c r="U99" s="52">
        <f t="shared" si="24"/>
        <v>2.298701298701296</v>
      </c>
      <c r="V99" s="52">
        <f t="shared" si="25"/>
        <v>1</v>
      </c>
      <c r="W99" s="52">
        <f t="shared" si="26"/>
        <v>1</v>
      </c>
      <c r="X99" s="52">
        <f t="shared" si="27"/>
        <v>2.298701298701296</v>
      </c>
      <c r="Y99" s="52">
        <f>VLOOKUP(M99,_data_models!$B:$D,3,0)</f>
        <v>51.940000000000012</v>
      </c>
      <c r="Z99" s="52">
        <f t="shared" si="33"/>
        <v>50.547099567099572</v>
      </c>
      <c r="AA99" s="53">
        <f t="shared" si="28"/>
        <v>-3.1417479450440098</v>
      </c>
      <c r="AB99" s="53">
        <f t="shared" si="29"/>
        <v>3.1417479450440098</v>
      </c>
      <c r="AC99" s="52">
        <f t="shared" si="30"/>
        <v>1.845800865800868</v>
      </c>
      <c r="AD99" s="52">
        <f t="shared" si="31"/>
        <v>1</v>
      </c>
      <c r="AE99" s="52">
        <f t="shared" si="32"/>
        <v>1</v>
      </c>
      <c r="AF99" s="52">
        <f t="shared" si="34"/>
        <v>-1.7488475121435698</v>
      </c>
      <c r="AG99" s="76">
        <f t="shared" si="35"/>
        <v>1.7488475121435698</v>
      </c>
      <c r="AH99" s="52">
        <f t="shared" si="36"/>
        <v>-3.8381981614942333</v>
      </c>
      <c r="AI99" s="52">
        <f t="shared" si="37"/>
        <v>3.8381981614942333</v>
      </c>
      <c r="AJ99" s="52">
        <f t="shared" si="38"/>
        <v>-4.0646483779444438</v>
      </c>
      <c r="AK99" s="52">
        <f t="shared" si="39"/>
        <v>4.0646483779444438</v>
      </c>
      <c r="AL99" s="57"/>
      <c r="AM99" s="85"/>
    </row>
    <row r="100" spans="1:39" ht="16" customHeight="1" x14ac:dyDescent="0.2">
      <c r="A100" s="19" t="s">
        <v>115</v>
      </c>
      <c r="B100" s="19">
        <v>2008</v>
      </c>
      <c r="C100" s="19">
        <v>5</v>
      </c>
      <c r="D100" s="19" t="s">
        <v>60</v>
      </c>
      <c r="E100" s="47">
        <v>39695</v>
      </c>
      <c r="F100" s="47">
        <v>39704</v>
      </c>
      <c r="G100" s="19">
        <v>18</v>
      </c>
      <c r="H100" s="48">
        <v>51</v>
      </c>
      <c r="I100" s="48">
        <v>49</v>
      </c>
      <c r="J100" s="49">
        <v>1</v>
      </c>
      <c r="K100" s="48" t="s">
        <v>60</v>
      </c>
      <c r="L100" s="48" t="s">
        <v>60</v>
      </c>
      <c r="M100" s="47">
        <v>39704</v>
      </c>
      <c r="N100" s="50" t="s">
        <v>60</v>
      </c>
      <c r="O100" s="48">
        <f>VLOOKUP($B100,_data_elections!$A$2:$E$6,5,0)</f>
        <v>53.688847512143582</v>
      </c>
      <c r="P100" s="51">
        <f>IF(ISERROR(VLOOKUP(M100,_data_RCP!$B:$D,3,0)),"",VLOOKUP(M100,_data_RCP!$B:$D,3,0))</f>
        <v>48.701298701298704</v>
      </c>
      <c r="Q100" s="52">
        <f t="shared" si="20"/>
        <v>-2.6888475121435818</v>
      </c>
      <c r="R100" s="53">
        <f t="shared" si="21"/>
        <v>-4.9875488108448778</v>
      </c>
      <c r="S100" s="53">
        <f t="shared" si="22"/>
        <v>2.6888475121435818</v>
      </c>
      <c r="T100" s="53">
        <f t="shared" si="23"/>
        <v>4.9875488108448778</v>
      </c>
      <c r="U100" s="52">
        <f t="shared" si="24"/>
        <v>2.298701298701296</v>
      </c>
      <c r="V100" s="52">
        <f t="shared" si="25"/>
        <v>1</v>
      </c>
      <c r="W100" s="52">
        <f t="shared" si="26"/>
        <v>1</v>
      </c>
      <c r="X100" s="52">
        <f t="shared" si="27"/>
        <v>2.298701298701296</v>
      </c>
      <c r="Y100" s="52">
        <f>VLOOKUP(M100,_data_models!$B:$D,3,0)</f>
        <v>51.940000000000012</v>
      </c>
      <c r="Z100" s="52">
        <f t="shared" si="33"/>
        <v>50.547099567099572</v>
      </c>
      <c r="AA100" s="53">
        <f t="shared" si="28"/>
        <v>-3.1417479450440098</v>
      </c>
      <c r="AB100" s="53">
        <f t="shared" si="29"/>
        <v>3.1417479450440098</v>
      </c>
      <c r="AC100" s="52">
        <f t="shared" si="30"/>
        <v>1.845800865800868</v>
      </c>
      <c r="AD100" s="52">
        <f t="shared" si="31"/>
        <v>1</v>
      </c>
      <c r="AE100" s="52">
        <f t="shared" si="32"/>
        <v>1</v>
      </c>
      <c r="AF100" s="52">
        <f t="shared" si="34"/>
        <v>-1.7488475121435698</v>
      </c>
      <c r="AG100" s="76">
        <f t="shared" si="35"/>
        <v>1.7488475121435698</v>
      </c>
      <c r="AH100" s="52">
        <f t="shared" si="36"/>
        <v>-3.8381981614942333</v>
      </c>
      <c r="AI100" s="52">
        <f t="shared" si="37"/>
        <v>3.8381981614942333</v>
      </c>
      <c r="AJ100" s="52">
        <f t="shared" si="38"/>
        <v>-4.0646483779444438</v>
      </c>
      <c r="AK100" s="52">
        <f t="shared" si="39"/>
        <v>4.0646483779444438</v>
      </c>
      <c r="AL100" s="57"/>
      <c r="AM100" s="85"/>
    </row>
    <row r="101" spans="1:39" ht="16" customHeight="1" x14ac:dyDescent="0.2">
      <c r="A101" s="19" t="s">
        <v>115</v>
      </c>
      <c r="B101" s="19">
        <v>2008</v>
      </c>
      <c r="C101" s="19">
        <v>5</v>
      </c>
      <c r="D101" s="19" t="s">
        <v>60</v>
      </c>
      <c r="E101" s="47">
        <v>39695</v>
      </c>
      <c r="F101" s="47">
        <v>39704</v>
      </c>
      <c r="G101" s="19">
        <v>7</v>
      </c>
      <c r="H101" s="48">
        <v>49.9</v>
      </c>
      <c r="I101" s="48">
        <v>50.1</v>
      </c>
      <c r="J101" s="49">
        <v>0.95</v>
      </c>
      <c r="K101" s="48" t="s">
        <v>60</v>
      </c>
      <c r="L101" s="48" t="s">
        <v>60</v>
      </c>
      <c r="M101" s="47">
        <v>39704</v>
      </c>
      <c r="N101" s="50" t="s">
        <v>60</v>
      </c>
      <c r="O101" s="48">
        <f>VLOOKUP($B101,_data_elections!$A$2:$E$6,5,0)</f>
        <v>53.688847512143582</v>
      </c>
      <c r="P101" s="51">
        <f>IF(ISERROR(VLOOKUP(M101,_data_RCP!$B:$D,3,0)),"",VLOOKUP(M101,_data_RCP!$B:$D,3,0))</f>
        <v>48.701298701298704</v>
      </c>
      <c r="Q101" s="52">
        <f t="shared" si="20"/>
        <v>-3.7888475121435832</v>
      </c>
      <c r="R101" s="53">
        <f t="shared" si="21"/>
        <v>-4.9875488108448778</v>
      </c>
      <c r="S101" s="53">
        <f t="shared" si="22"/>
        <v>3.7888475121435832</v>
      </c>
      <c r="T101" s="53">
        <f t="shared" si="23"/>
        <v>4.9875488108448778</v>
      </c>
      <c r="U101" s="52">
        <f t="shared" si="24"/>
        <v>1.1987012987012946</v>
      </c>
      <c r="V101" s="52">
        <f t="shared" si="25"/>
        <v>1</v>
      </c>
      <c r="W101" s="52">
        <f t="shared" si="26"/>
        <v>1</v>
      </c>
      <c r="X101" s="52">
        <f t="shared" si="27"/>
        <v>1.1987012987012946</v>
      </c>
      <c r="Y101" s="52">
        <f>VLOOKUP(M101,_data_models!$B:$D,3,0)</f>
        <v>51.940000000000012</v>
      </c>
      <c r="Z101" s="52">
        <f t="shared" si="33"/>
        <v>50.180432900432912</v>
      </c>
      <c r="AA101" s="53">
        <f t="shared" si="28"/>
        <v>-3.5084146117106698</v>
      </c>
      <c r="AB101" s="53">
        <f t="shared" si="29"/>
        <v>3.5084146117106698</v>
      </c>
      <c r="AC101" s="52">
        <f t="shared" si="30"/>
        <v>1.479134199134208</v>
      </c>
      <c r="AD101" s="52">
        <f t="shared" si="31"/>
        <v>1</v>
      </c>
      <c r="AE101" s="52">
        <f t="shared" si="32"/>
        <v>1</v>
      </c>
      <c r="AF101" s="52">
        <f t="shared" si="34"/>
        <v>-1.7488475121435698</v>
      </c>
      <c r="AG101" s="76">
        <f t="shared" si="35"/>
        <v>1.7488475121435698</v>
      </c>
      <c r="AH101" s="52">
        <f t="shared" si="36"/>
        <v>-4.3881981614942305</v>
      </c>
      <c r="AI101" s="52">
        <f t="shared" si="37"/>
        <v>4.3881981614942305</v>
      </c>
      <c r="AJ101" s="52">
        <f t="shared" si="38"/>
        <v>-4.2479817112777738</v>
      </c>
      <c r="AK101" s="52">
        <f t="shared" si="39"/>
        <v>4.2479817112777738</v>
      </c>
      <c r="AL101" s="57"/>
      <c r="AM101" s="85"/>
    </row>
    <row r="102" spans="1:39" ht="16" customHeight="1" x14ac:dyDescent="0.2">
      <c r="A102" s="19" t="s">
        <v>115</v>
      </c>
      <c r="B102" s="19">
        <v>2008</v>
      </c>
      <c r="C102" s="19">
        <v>5</v>
      </c>
      <c r="D102" s="19" t="s">
        <v>60</v>
      </c>
      <c r="E102" s="47">
        <v>39695</v>
      </c>
      <c r="F102" s="47">
        <v>39704</v>
      </c>
      <c r="G102" s="19">
        <v>2</v>
      </c>
      <c r="H102" s="48">
        <v>49</v>
      </c>
      <c r="I102" s="48">
        <v>51</v>
      </c>
      <c r="J102" s="49">
        <v>0.9</v>
      </c>
      <c r="K102" s="48" t="s">
        <v>60</v>
      </c>
      <c r="L102" s="48" t="s">
        <v>60</v>
      </c>
      <c r="M102" s="47">
        <v>39704</v>
      </c>
      <c r="N102" s="50" t="s">
        <v>60</v>
      </c>
      <c r="O102" s="48">
        <f>VLOOKUP($B102,_data_elections!$A$2:$E$6,5,0)</f>
        <v>53.688847512143582</v>
      </c>
      <c r="P102" s="51">
        <f>IF(ISERROR(VLOOKUP(M102,_data_RCP!$B:$D,3,0)),"",VLOOKUP(M102,_data_RCP!$B:$D,3,0))</f>
        <v>48.701298701298704</v>
      </c>
      <c r="Q102" s="52">
        <f t="shared" ref="Q102:Q165" si="40">H102-$O102</f>
        <v>-4.6888475121435818</v>
      </c>
      <c r="R102" s="53">
        <f t="shared" si="21"/>
        <v>-4.9875488108448778</v>
      </c>
      <c r="S102" s="53">
        <f t="shared" si="22"/>
        <v>4.6888475121435818</v>
      </c>
      <c r="T102" s="53">
        <f t="shared" si="23"/>
        <v>4.9875488108448778</v>
      </c>
      <c r="U102" s="52">
        <f t="shared" si="24"/>
        <v>0.29870129870129603</v>
      </c>
      <c r="V102" s="52">
        <f t="shared" si="25"/>
        <v>1</v>
      </c>
      <c r="W102" s="52">
        <f t="shared" si="26"/>
        <v>1</v>
      </c>
      <c r="X102" s="52">
        <f t="shared" ref="X102:X165" si="41">IF(OR(H102="",P102=""),"",H102-P102)</f>
        <v>0.29870129870129603</v>
      </c>
      <c r="Y102" s="52">
        <f>VLOOKUP(M102,_data_models!$B:$D,3,0)</f>
        <v>51.940000000000012</v>
      </c>
      <c r="Z102" s="52">
        <f t="shared" si="33"/>
        <v>49.880432900432908</v>
      </c>
      <c r="AA102" s="53">
        <f t="shared" si="28"/>
        <v>-3.8084146117106741</v>
      </c>
      <c r="AB102" s="53">
        <f t="shared" si="29"/>
        <v>3.8084146117106741</v>
      </c>
      <c r="AC102" s="52">
        <f t="shared" si="30"/>
        <v>1.1791341991342037</v>
      </c>
      <c r="AD102" s="52">
        <f t="shared" si="31"/>
        <v>1</v>
      </c>
      <c r="AE102" s="52">
        <f t="shared" si="32"/>
        <v>1</v>
      </c>
      <c r="AF102" s="52">
        <f t="shared" si="34"/>
        <v>-1.7488475121435698</v>
      </c>
      <c r="AG102" s="76">
        <f t="shared" si="35"/>
        <v>1.7488475121435698</v>
      </c>
      <c r="AH102" s="52">
        <f t="shared" si="36"/>
        <v>-4.8381981614942333</v>
      </c>
      <c r="AI102" s="52">
        <f t="shared" si="37"/>
        <v>4.8381981614942333</v>
      </c>
      <c r="AJ102" s="52">
        <f t="shared" si="38"/>
        <v>-4.3979817112777795</v>
      </c>
      <c r="AK102" s="52">
        <f t="shared" si="39"/>
        <v>4.3979817112777795</v>
      </c>
      <c r="AL102" s="57"/>
      <c r="AM102" s="85"/>
    </row>
    <row r="103" spans="1:39" ht="16" customHeight="1" x14ac:dyDescent="0.2">
      <c r="A103" s="19" t="s">
        <v>115</v>
      </c>
      <c r="B103" s="19">
        <v>2008</v>
      </c>
      <c r="C103" s="19">
        <v>5</v>
      </c>
      <c r="D103" s="19" t="s">
        <v>60</v>
      </c>
      <c r="E103" s="47">
        <v>39695</v>
      </c>
      <c r="F103" s="47">
        <v>39704</v>
      </c>
      <c r="G103" s="19">
        <v>5</v>
      </c>
      <c r="H103" s="48">
        <v>49</v>
      </c>
      <c r="I103" s="48">
        <v>51</v>
      </c>
      <c r="J103" s="49">
        <v>0.95</v>
      </c>
      <c r="K103" s="48" t="s">
        <v>60</v>
      </c>
      <c r="L103" s="48" t="s">
        <v>60</v>
      </c>
      <c r="M103" s="47">
        <v>39704</v>
      </c>
      <c r="N103" s="50" t="s">
        <v>60</v>
      </c>
      <c r="O103" s="48">
        <f>VLOOKUP($B103,_data_elections!$A$2:$E$6,5,0)</f>
        <v>53.688847512143582</v>
      </c>
      <c r="P103" s="51">
        <f>IF(ISERROR(VLOOKUP(M103,_data_RCP!$B:$D,3,0)),"",VLOOKUP(M103,_data_RCP!$B:$D,3,0))</f>
        <v>48.701298701298704</v>
      </c>
      <c r="Q103" s="52">
        <f t="shared" si="40"/>
        <v>-4.6888475121435818</v>
      </c>
      <c r="R103" s="53">
        <f t="shared" ref="R103:R166" si="42">IF(P103="","",P103-$O103)</f>
        <v>-4.9875488108448778</v>
      </c>
      <c r="S103" s="53">
        <f t="shared" ref="S103:S166" si="43">ABS(Q103)</f>
        <v>4.6888475121435818</v>
      </c>
      <c r="T103" s="53">
        <f t="shared" ref="T103:T166" si="44">IF(R103="","",ABS(R103))</f>
        <v>4.9875488108448778</v>
      </c>
      <c r="U103" s="52">
        <f t="shared" ref="U103:U166" si="45">IF(OR(T103="",S103=""),"",T103-S103)</f>
        <v>0.29870129870129603</v>
      </c>
      <c r="V103" s="52">
        <f t="shared" ref="V103:V166" si="46">IF(OR(Q103="",$R103=""),"",IF(Q103=$R103,0,IF(OR(AND($R103&gt;0,Q103&gt;$R103),AND($R103&lt;0,Q103&lt;$R103)),-1,1)))</f>
        <v>1</v>
      </c>
      <c r="W103" s="52">
        <f t="shared" ref="W103:W166" si="47">IF(V103="","",IF(V103=0,"tie",IF(V103=-1,-1,IF(AND(V103=1,U103&lt;0),0,1))))</f>
        <v>1</v>
      </c>
      <c r="X103" s="52">
        <f t="shared" si="41"/>
        <v>0.29870129870129603</v>
      </c>
      <c r="Y103" s="52">
        <f>VLOOKUP(M103,_data_models!$B:$D,3,0)</f>
        <v>51.940000000000012</v>
      </c>
      <c r="Z103" s="52">
        <f t="shared" si="33"/>
        <v>49.880432900432908</v>
      </c>
      <c r="AA103" s="53">
        <f t="shared" ref="AA103:AA166" si="48">Z103-$O103</f>
        <v>-3.8084146117106741</v>
      </c>
      <c r="AB103" s="53">
        <f t="shared" ref="AB103:AB166" si="49">ABS(AA103)</f>
        <v>3.8084146117106741</v>
      </c>
      <c r="AC103" s="52">
        <f t="shared" ref="AC103:AC166" si="50">IF(OR(T103="",AB103=""),"",T103-AB103)</f>
        <v>1.1791341991342037</v>
      </c>
      <c r="AD103" s="52">
        <f t="shared" ref="AD103:AD166" si="51">IF(OR(AA103="",$R103=""),"",IF(AA103=$R103,0,IF(OR(AND($R103&gt;0,AA103&gt;$R103),AND($R103&lt;0,AA103&lt;$R103)),-1,1)))</f>
        <v>1</v>
      </c>
      <c r="AE103" s="52">
        <f t="shared" ref="AE103:AE166" si="52">IF(AD103="","",IF(AD103=0,"tie",IF(AD103=-1,-1,IF(AND(AD103=1,AC103&lt;0),0,1))))</f>
        <v>1</v>
      </c>
      <c r="AF103" s="52">
        <f t="shared" si="34"/>
        <v>-1.7488475121435698</v>
      </c>
      <c r="AG103" s="76">
        <f t="shared" si="35"/>
        <v>1.7488475121435698</v>
      </c>
      <c r="AH103" s="52">
        <f t="shared" si="36"/>
        <v>-4.8381981614942333</v>
      </c>
      <c r="AI103" s="52">
        <f t="shared" si="37"/>
        <v>4.8381981614942333</v>
      </c>
      <c r="AJ103" s="52">
        <f t="shared" si="38"/>
        <v>-4.3979817112777795</v>
      </c>
      <c r="AK103" s="52">
        <f t="shared" si="39"/>
        <v>4.3979817112777795</v>
      </c>
      <c r="AL103" s="57"/>
      <c r="AM103" s="85"/>
    </row>
    <row r="104" spans="1:39" ht="16" customHeight="1" x14ac:dyDescent="0.2">
      <c r="A104" s="19" t="s">
        <v>116</v>
      </c>
      <c r="B104" s="19">
        <v>2008</v>
      </c>
      <c r="C104" s="19">
        <v>6</v>
      </c>
      <c r="D104" s="19" t="s">
        <v>60</v>
      </c>
      <c r="E104" s="47">
        <v>39734</v>
      </c>
      <c r="F104" s="47">
        <v>39738</v>
      </c>
      <c r="G104" s="19">
        <v>6</v>
      </c>
      <c r="H104" s="48">
        <v>54</v>
      </c>
      <c r="I104" s="48">
        <v>46</v>
      </c>
      <c r="J104" s="49">
        <v>0.8</v>
      </c>
      <c r="K104" s="48" t="s">
        <v>60</v>
      </c>
      <c r="L104" s="48" t="s">
        <v>60</v>
      </c>
      <c r="M104" s="47">
        <v>39734</v>
      </c>
      <c r="N104" s="50" t="s">
        <v>60</v>
      </c>
      <c r="O104" s="48">
        <f>VLOOKUP($B104,_data_elections!$A$2:$E$6,5,0)</f>
        <v>53.688847512143582</v>
      </c>
      <c r="P104" s="51">
        <f>IF(ISERROR(VLOOKUP(M104,_data_RCP!$B:$D,3,0)),"",VLOOKUP(M104,_data_RCP!$B:$D,3,0))</f>
        <v>53.87096774193548</v>
      </c>
      <c r="Q104" s="52">
        <f t="shared" si="40"/>
        <v>0.31115248785641825</v>
      </c>
      <c r="R104" s="53">
        <f t="shared" si="42"/>
        <v>0.18212022979189868</v>
      </c>
      <c r="S104" s="53">
        <f t="shared" si="43"/>
        <v>0.31115248785641825</v>
      </c>
      <c r="T104" s="53">
        <f t="shared" si="44"/>
        <v>0.18212022979189868</v>
      </c>
      <c r="U104" s="52">
        <f t="shared" si="45"/>
        <v>-0.12903225806451957</v>
      </c>
      <c r="V104" s="52">
        <f t="shared" si="46"/>
        <v>-1</v>
      </c>
      <c r="W104" s="52">
        <f t="shared" si="47"/>
        <v>-1</v>
      </c>
      <c r="X104" s="52">
        <f t="shared" si="41"/>
        <v>0.12903225806451957</v>
      </c>
      <c r="Y104" s="52">
        <f>VLOOKUP(M104,_data_models!$B:$D,3,0)</f>
        <v>51.940000000000012</v>
      </c>
      <c r="Z104" s="52">
        <f t="shared" si="33"/>
        <v>53.270322580645164</v>
      </c>
      <c r="AA104" s="53">
        <f t="shared" si="48"/>
        <v>-0.41852493149841763</v>
      </c>
      <c r="AB104" s="53">
        <f t="shared" si="49"/>
        <v>0.41852493149841763</v>
      </c>
      <c r="AC104" s="52">
        <f t="shared" si="50"/>
        <v>-0.23640470170651895</v>
      </c>
      <c r="AD104" s="52">
        <f t="shared" si="51"/>
        <v>1</v>
      </c>
      <c r="AE104" s="52">
        <f t="shared" si="52"/>
        <v>0</v>
      </c>
      <c r="AF104" s="52">
        <f t="shared" si="34"/>
        <v>-1.7488475121435698</v>
      </c>
      <c r="AG104" s="76">
        <f t="shared" si="35"/>
        <v>1.7488475121435698</v>
      </c>
      <c r="AH104" s="52">
        <f t="shared" si="36"/>
        <v>0.24663635882416202</v>
      </c>
      <c r="AI104" s="52">
        <f t="shared" si="37"/>
        <v>0.24663635882416202</v>
      </c>
      <c r="AJ104" s="52">
        <f t="shared" si="38"/>
        <v>-0.11820235085325947</v>
      </c>
      <c r="AK104" s="52">
        <f t="shared" si="39"/>
        <v>0.11820235085325947</v>
      </c>
      <c r="AL104" s="57"/>
      <c r="AM104" s="85"/>
    </row>
    <row r="105" spans="1:39" ht="16" customHeight="1" x14ac:dyDescent="0.2">
      <c r="A105" s="19" t="s">
        <v>116</v>
      </c>
      <c r="B105" s="19">
        <v>2008</v>
      </c>
      <c r="C105" s="19">
        <v>6</v>
      </c>
      <c r="D105" s="19" t="s">
        <v>60</v>
      </c>
      <c r="E105" s="47">
        <v>39734</v>
      </c>
      <c r="F105" s="47">
        <v>39738</v>
      </c>
      <c r="G105" s="19">
        <v>1</v>
      </c>
      <c r="H105" s="48">
        <v>54</v>
      </c>
      <c r="I105" s="48">
        <v>46</v>
      </c>
      <c r="J105" s="49">
        <v>1</v>
      </c>
      <c r="K105" s="48" t="s">
        <v>60</v>
      </c>
      <c r="L105" s="48" t="s">
        <v>60</v>
      </c>
      <c r="M105" s="47">
        <v>39734</v>
      </c>
      <c r="N105" s="50" t="s">
        <v>60</v>
      </c>
      <c r="O105" s="48">
        <f>VLOOKUP($B105,_data_elections!$A$2:$E$6,5,0)</f>
        <v>53.688847512143582</v>
      </c>
      <c r="P105" s="51">
        <f>IF(ISERROR(VLOOKUP(M105,_data_RCP!$B:$D,3,0)),"",VLOOKUP(M105,_data_RCP!$B:$D,3,0))</f>
        <v>53.87096774193548</v>
      </c>
      <c r="Q105" s="52">
        <f t="shared" si="40"/>
        <v>0.31115248785641825</v>
      </c>
      <c r="R105" s="53">
        <f t="shared" si="42"/>
        <v>0.18212022979189868</v>
      </c>
      <c r="S105" s="53">
        <f t="shared" si="43"/>
        <v>0.31115248785641825</v>
      </c>
      <c r="T105" s="53">
        <f t="shared" si="44"/>
        <v>0.18212022979189868</v>
      </c>
      <c r="U105" s="52">
        <f t="shared" si="45"/>
        <v>-0.12903225806451957</v>
      </c>
      <c r="V105" s="52">
        <f t="shared" si="46"/>
        <v>-1</v>
      </c>
      <c r="W105" s="52">
        <f t="shared" si="47"/>
        <v>-1</v>
      </c>
      <c r="X105" s="52">
        <f t="shared" si="41"/>
        <v>0.12903225806451957</v>
      </c>
      <c r="Y105" s="52">
        <f>VLOOKUP(M105,_data_models!$B:$D,3,0)</f>
        <v>51.940000000000012</v>
      </c>
      <c r="Z105" s="52">
        <f t="shared" si="33"/>
        <v>53.270322580645164</v>
      </c>
      <c r="AA105" s="53">
        <f t="shared" si="48"/>
        <v>-0.41852493149841763</v>
      </c>
      <c r="AB105" s="53">
        <f t="shared" si="49"/>
        <v>0.41852493149841763</v>
      </c>
      <c r="AC105" s="52">
        <f t="shared" si="50"/>
        <v>-0.23640470170651895</v>
      </c>
      <c r="AD105" s="52">
        <f t="shared" si="51"/>
        <v>1</v>
      </c>
      <c r="AE105" s="52">
        <f t="shared" si="52"/>
        <v>0</v>
      </c>
      <c r="AF105" s="52">
        <f t="shared" si="34"/>
        <v>-1.7488475121435698</v>
      </c>
      <c r="AG105" s="76">
        <f t="shared" si="35"/>
        <v>1.7488475121435698</v>
      </c>
      <c r="AH105" s="52">
        <f t="shared" si="36"/>
        <v>0.24663635882416202</v>
      </c>
      <c r="AI105" s="52">
        <f t="shared" si="37"/>
        <v>0.24663635882416202</v>
      </c>
      <c r="AJ105" s="52">
        <f t="shared" si="38"/>
        <v>-0.11820235085325947</v>
      </c>
      <c r="AK105" s="52">
        <f t="shared" si="39"/>
        <v>0.11820235085325947</v>
      </c>
      <c r="AL105" s="57"/>
      <c r="AM105" s="85"/>
    </row>
    <row r="106" spans="1:39" ht="16" customHeight="1" x14ac:dyDescent="0.2">
      <c r="A106" s="19" t="s">
        <v>116</v>
      </c>
      <c r="B106" s="19">
        <v>2008</v>
      </c>
      <c r="C106" s="19">
        <v>6</v>
      </c>
      <c r="D106" s="19" t="s">
        <v>60</v>
      </c>
      <c r="E106" s="47">
        <v>39734</v>
      </c>
      <c r="F106" s="47">
        <v>39738</v>
      </c>
      <c r="G106" s="19">
        <v>24</v>
      </c>
      <c r="H106" s="48">
        <v>52.5</v>
      </c>
      <c r="I106" s="48">
        <v>47.5</v>
      </c>
      <c r="J106" s="49">
        <v>0.99</v>
      </c>
      <c r="K106" s="48" t="s">
        <v>60</v>
      </c>
      <c r="L106" s="48" t="s">
        <v>60</v>
      </c>
      <c r="M106" s="47">
        <v>39734</v>
      </c>
      <c r="N106" s="50" t="s">
        <v>60</v>
      </c>
      <c r="O106" s="48">
        <f>VLOOKUP($B106,_data_elections!$A$2:$E$6,5,0)</f>
        <v>53.688847512143582</v>
      </c>
      <c r="P106" s="51">
        <f>IF(ISERROR(VLOOKUP(M106,_data_RCP!$B:$D,3,0)),"",VLOOKUP(M106,_data_RCP!$B:$D,3,0))</f>
        <v>53.87096774193548</v>
      </c>
      <c r="Q106" s="52">
        <f t="shared" si="40"/>
        <v>-1.1888475121435818</v>
      </c>
      <c r="R106" s="53">
        <f t="shared" si="42"/>
        <v>0.18212022979189868</v>
      </c>
      <c r="S106" s="53">
        <f t="shared" si="43"/>
        <v>1.1888475121435818</v>
      </c>
      <c r="T106" s="53">
        <f t="shared" si="44"/>
        <v>0.18212022979189868</v>
      </c>
      <c r="U106" s="52">
        <f t="shared" si="45"/>
        <v>-1.0067272823516831</v>
      </c>
      <c r="V106" s="52">
        <f t="shared" si="46"/>
        <v>1</v>
      </c>
      <c r="W106" s="52">
        <f t="shared" si="47"/>
        <v>0</v>
      </c>
      <c r="X106" s="52">
        <f t="shared" si="41"/>
        <v>-1.3709677419354804</v>
      </c>
      <c r="Y106" s="52">
        <f>VLOOKUP(M106,_data_models!$B:$D,3,0)</f>
        <v>51.940000000000012</v>
      </c>
      <c r="Z106" s="52">
        <f t="shared" si="33"/>
        <v>52.770322580645164</v>
      </c>
      <c r="AA106" s="53">
        <f t="shared" si="48"/>
        <v>-0.91852493149841763</v>
      </c>
      <c r="AB106" s="53">
        <f t="shared" si="49"/>
        <v>0.91852493149841763</v>
      </c>
      <c r="AC106" s="52">
        <f t="shared" si="50"/>
        <v>-0.73640470170651895</v>
      </c>
      <c r="AD106" s="52">
        <f t="shared" si="51"/>
        <v>1</v>
      </c>
      <c r="AE106" s="52">
        <f t="shared" si="52"/>
        <v>0</v>
      </c>
      <c r="AF106" s="52">
        <f t="shared" si="34"/>
        <v>-1.7488475121435698</v>
      </c>
      <c r="AG106" s="76">
        <f t="shared" si="35"/>
        <v>1.7488475121435698</v>
      </c>
      <c r="AH106" s="52">
        <f t="shared" si="36"/>
        <v>-0.50336364117583798</v>
      </c>
      <c r="AI106" s="52">
        <f t="shared" si="37"/>
        <v>0.50336364117583798</v>
      </c>
      <c r="AJ106" s="52">
        <f t="shared" si="38"/>
        <v>-0.36820235085325947</v>
      </c>
      <c r="AK106" s="52">
        <f t="shared" si="39"/>
        <v>0.36820235085325947</v>
      </c>
      <c r="AL106" s="57"/>
      <c r="AM106" s="85"/>
    </row>
    <row r="107" spans="1:39" ht="16" customHeight="1" x14ac:dyDescent="0.2">
      <c r="A107" s="19" t="s">
        <v>116</v>
      </c>
      <c r="B107" s="19">
        <v>2008</v>
      </c>
      <c r="C107" s="19">
        <v>6</v>
      </c>
      <c r="D107" s="19" t="s">
        <v>60</v>
      </c>
      <c r="E107" s="47">
        <v>39734</v>
      </c>
      <c r="F107" s="47">
        <v>39738</v>
      </c>
      <c r="G107" s="19">
        <v>12</v>
      </c>
      <c r="H107" s="48">
        <v>51.5</v>
      </c>
      <c r="I107" s="48">
        <v>48.5</v>
      </c>
      <c r="J107" s="49">
        <v>1</v>
      </c>
      <c r="K107" s="48" t="s">
        <v>60</v>
      </c>
      <c r="L107" s="48" t="s">
        <v>60</v>
      </c>
      <c r="M107" s="47">
        <v>39734</v>
      </c>
      <c r="N107" s="50" t="s">
        <v>60</v>
      </c>
      <c r="O107" s="48">
        <f>VLOOKUP($B107,_data_elections!$A$2:$E$6,5,0)</f>
        <v>53.688847512143582</v>
      </c>
      <c r="P107" s="51">
        <f>IF(ISERROR(VLOOKUP(M107,_data_RCP!$B:$D,3,0)),"",VLOOKUP(M107,_data_RCP!$B:$D,3,0))</f>
        <v>53.87096774193548</v>
      </c>
      <c r="Q107" s="52">
        <f t="shared" si="40"/>
        <v>-2.1888475121435818</v>
      </c>
      <c r="R107" s="53">
        <f t="shared" si="42"/>
        <v>0.18212022979189868</v>
      </c>
      <c r="S107" s="53">
        <f t="shared" si="43"/>
        <v>2.1888475121435818</v>
      </c>
      <c r="T107" s="53">
        <f t="shared" si="44"/>
        <v>0.18212022979189868</v>
      </c>
      <c r="U107" s="52">
        <f t="shared" si="45"/>
        <v>-2.0067272823516831</v>
      </c>
      <c r="V107" s="52">
        <f t="shared" si="46"/>
        <v>1</v>
      </c>
      <c r="W107" s="52">
        <f t="shared" si="47"/>
        <v>0</v>
      </c>
      <c r="X107" s="52">
        <f t="shared" si="41"/>
        <v>-2.3709677419354804</v>
      </c>
      <c r="Y107" s="52">
        <f>VLOOKUP(M107,_data_models!$B:$D,3,0)</f>
        <v>51.940000000000012</v>
      </c>
      <c r="Z107" s="52">
        <f t="shared" si="33"/>
        <v>52.436989247311828</v>
      </c>
      <c r="AA107" s="53">
        <f t="shared" si="48"/>
        <v>-1.2518582648317533</v>
      </c>
      <c r="AB107" s="53">
        <f t="shared" si="49"/>
        <v>1.2518582648317533</v>
      </c>
      <c r="AC107" s="52">
        <f t="shared" si="50"/>
        <v>-1.0697380350398547</v>
      </c>
      <c r="AD107" s="52">
        <f t="shared" si="51"/>
        <v>1</v>
      </c>
      <c r="AE107" s="52">
        <f t="shared" si="52"/>
        <v>0</v>
      </c>
      <c r="AF107" s="52">
        <f t="shared" si="34"/>
        <v>-1.7488475121435698</v>
      </c>
      <c r="AG107" s="76">
        <f t="shared" si="35"/>
        <v>1.7488475121435698</v>
      </c>
      <c r="AH107" s="52">
        <f t="shared" si="36"/>
        <v>-1.003363641175838</v>
      </c>
      <c r="AI107" s="52">
        <f t="shared" si="37"/>
        <v>1.003363641175838</v>
      </c>
      <c r="AJ107" s="52">
        <f t="shared" si="38"/>
        <v>-0.53486901751992377</v>
      </c>
      <c r="AK107" s="52">
        <f t="shared" si="39"/>
        <v>0.53486901751992377</v>
      </c>
      <c r="AL107" s="57"/>
      <c r="AM107" s="85"/>
    </row>
    <row r="108" spans="1:39" ht="16" customHeight="1" x14ac:dyDescent="0.2">
      <c r="A108" s="19" t="s">
        <v>116</v>
      </c>
      <c r="B108" s="19">
        <v>2008</v>
      </c>
      <c r="C108" s="19">
        <v>6</v>
      </c>
      <c r="D108" s="19" t="s">
        <v>60</v>
      </c>
      <c r="E108" s="47">
        <v>39734</v>
      </c>
      <c r="F108" s="47">
        <v>39738</v>
      </c>
      <c r="G108" s="19">
        <v>8</v>
      </c>
      <c r="H108" s="48">
        <v>55</v>
      </c>
      <c r="I108" s="48">
        <v>45</v>
      </c>
      <c r="J108" s="49">
        <v>0.9</v>
      </c>
      <c r="K108" s="48" t="s">
        <v>60</v>
      </c>
      <c r="L108" s="48" t="s">
        <v>60</v>
      </c>
      <c r="M108" s="47">
        <v>39735</v>
      </c>
      <c r="N108" s="50" t="s">
        <v>60</v>
      </c>
      <c r="O108" s="48">
        <f>VLOOKUP($B108,_data_elections!$A$2:$E$6,5,0)</f>
        <v>53.688847512143582</v>
      </c>
      <c r="P108" s="51">
        <f>IF(ISERROR(VLOOKUP(M108,_data_RCP!$B:$D,3,0)),"",VLOOKUP(M108,_data_RCP!$B:$D,3,0))</f>
        <v>54.446854663774403</v>
      </c>
      <c r="Q108" s="52">
        <f t="shared" si="40"/>
        <v>1.3111524878564182</v>
      </c>
      <c r="R108" s="53">
        <f t="shared" si="42"/>
        <v>0.75800715163082089</v>
      </c>
      <c r="S108" s="53">
        <f t="shared" si="43"/>
        <v>1.3111524878564182</v>
      </c>
      <c r="T108" s="53">
        <f t="shared" si="44"/>
        <v>0.75800715163082089</v>
      </c>
      <c r="U108" s="52">
        <f t="shared" si="45"/>
        <v>-0.55314533622559736</v>
      </c>
      <c r="V108" s="52">
        <f t="shared" si="46"/>
        <v>-1</v>
      </c>
      <c r="W108" s="52">
        <f t="shared" si="47"/>
        <v>-1</v>
      </c>
      <c r="X108" s="52">
        <f t="shared" si="41"/>
        <v>0.55314533622559736</v>
      </c>
      <c r="Y108" s="52">
        <f>VLOOKUP(M108,_data_models!$B:$D,3,0)</f>
        <v>51.940000000000012</v>
      </c>
      <c r="Z108" s="52">
        <f t="shared" si="33"/>
        <v>53.795618221258138</v>
      </c>
      <c r="AA108" s="53">
        <f t="shared" si="48"/>
        <v>0.10677070911455644</v>
      </c>
      <c r="AB108" s="53">
        <f t="shared" si="49"/>
        <v>0.10677070911455644</v>
      </c>
      <c r="AC108" s="52">
        <f t="shared" si="50"/>
        <v>0.65123644251626445</v>
      </c>
      <c r="AD108" s="52">
        <f t="shared" si="51"/>
        <v>1</v>
      </c>
      <c r="AE108" s="52">
        <f t="shared" si="52"/>
        <v>1</v>
      </c>
      <c r="AF108" s="52">
        <f t="shared" si="34"/>
        <v>-1.7488475121435698</v>
      </c>
      <c r="AG108" s="76">
        <f t="shared" si="35"/>
        <v>1.7488475121435698</v>
      </c>
      <c r="AH108" s="52">
        <f t="shared" si="36"/>
        <v>1.0345798197436196</v>
      </c>
      <c r="AI108" s="52">
        <f t="shared" si="37"/>
        <v>1.0345798197436196</v>
      </c>
      <c r="AJ108" s="52">
        <f t="shared" si="38"/>
        <v>0.43238893037268866</v>
      </c>
      <c r="AK108" s="52">
        <f t="shared" si="39"/>
        <v>0.43238893037268866</v>
      </c>
      <c r="AL108" s="57"/>
      <c r="AM108" s="85"/>
    </row>
    <row r="109" spans="1:39" ht="16" customHeight="1" x14ac:dyDescent="0.2">
      <c r="A109" s="19" t="s">
        <v>116</v>
      </c>
      <c r="B109" s="19">
        <v>2008</v>
      </c>
      <c r="C109" s="19">
        <v>6</v>
      </c>
      <c r="D109" s="19" t="s">
        <v>60</v>
      </c>
      <c r="E109" s="47">
        <v>39734</v>
      </c>
      <c r="F109" s="47">
        <v>39738</v>
      </c>
      <c r="G109" s="19">
        <v>20</v>
      </c>
      <c r="H109" s="48">
        <v>54</v>
      </c>
      <c r="I109" s="48">
        <v>46</v>
      </c>
      <c r="J109" s="49">
        <v>0.95</v>
      </c>
      <c r="K109" s="48" t="s">
        <v>60</v>
      </c>
      <c r="L109" s="48" t="s">
        <v>60</v>
      </c>
      <c r="M109" s="47">
        <v>39735</v>
      </c>
      <c r="N109" s="50" t="s">
        <v>60</v>
      </c>
      <c r="O109" s="48">
        <f>VLOOKUP($B109,_data_elections!$A$2:$E$6,5,0)</f>
        <v>53.688847512143582</v>
      </c>
      <c r="P109" s="51">
        <f>IF(ISERROR(VLOOKUP(M109,_data_RCP!$B:$D,3,0)),"",VLOOKUP(M109,_data_RCP!$B:$D,3,0))</f>
        <v>54.446854663774403</v>
      </c>
      <c r="Q109" s="52">
        <f t="shared" si="40"/>
        <v>0.31115248785641825</v>
      </c>
      <c r="R109" s="53">
        <f t="shared" si="42"/>
        <v>0.75800715163082089</v>
      </c>
      <c r="S109" s="53">
        <f t="shared" si="43"/>
        <v>0.31115248785641825</v>
      </c>
      <c r="T109" s="53">
        <f t="shared" si="44"/>
        <v>0.75800715163082089</v>
      </c>
      <c r="U109" s="52">
        <f t="shared" si="45"/>
        <v>0.44685466377440264</v>
      </c>
      <c r="V109" s="52">
        <f t="shared" si="46"/>
        <v>1</v>
      </c>
      <c r="W109" s="52">
        <f t="shared" si="47"/>
        <v>1</v>
      </c>
      <c r="X109" s="52">
        <f t="shared" si="41"/>
        <v>-0.44685466377440264</v>
      </c>
      <c r="Y109" s="52">
        <f>VLOOKUP(M109,_data_models!$B:$D,3,0)</f>
        <v>51.940000000000012</v>
      </c>
      <c r="Z109" s="52">
        <f t="shared" si="33"/>
        <v>53.462284887924802</v>
      </c>
      <c r="AA109" s="53">
        <f t="shared" si="48"/>
        <v>-0.22656262421877926</v>
      </c>
      <c r="AB109" s="53">
        <f t="shared" si="49"/>
        <v>0.22656262421877926</v>
      </c>
      <c r="AC109" s="52">
        <f t="shared" si="50"/>
        <v>0.53144452741204162</v>
      </c>
      <c r="AD109" s="52">
        <f t="shared" si="51"/>
        <v>1</v>
      </c>
      <c r="AE109" s="52">
        <f t="shared" si="52"/>
        <v>1</v>
      </c>
      <c r="AF109" s="52">
        <f t="shared" si="34"/>
        <v>-1.7488475121435698</v>
      </c>
      <c r="AG109" s="76">
        <f t="shared" si="35"/>
        <v>1.7488475121435698</v>
      </c>
      <c r="AH109" s="52">
        <f t="shared" si="36"/>
        <v>0.53457981974361957</v>
      </c>
      <c r="AI109" s="52">
        <f t="shared" si="37"/>
        <v>0.53457981974361957</v>
      </c>
      <c r="AJ109" s="52">
        <f t="shared" si="38"/>
        <v>0.26572226370602436</v>
      </c>
      <c r="AK109" s="52">
        <f t="shared" si="39"/>
        <v>0.26572226370602436</v>
      </c>
      <c r="AL109" s="57"/>
      <c r="AM109" s="85"/>
    </row>
    <row r="110" spans="1:39" ht="16" customHeight="1" x14ac:dyDescent="0.2">
      <c r="A110" s="19" t="s">
        <v>116</v>
      </c>
      <c r="B110" s="19">
        <v>2008</v>
      </c>
      <c r="C110" s="19">
        <v>6</v>
      </c>
      <c r="D110" s="19" t="s">
        <v>60</v>
      </c>
      <c r="E110" s="47">
        <v>39734</v>
      </c>
      <c r="F110" s="47">
        <v>39738</v>
      </c>
      <c r="G110" s="19">
        <v>4</v>
      </c>
      <c r="H110" s="48">
        <v>53</v>
      </c>
      <c r="I110" s="48">
        <v>47</v>
      </c>
      <c r="J110" s="49">
        <v>0.99</v>
      </c>
      <c r="K110" s="48" t="s">
        <v>60</v>
      </c>
      <c r="L110" s="48" t="s">
        <v>60</v>
      </c>
      <c r="M110" s="47">
        <v>39735</v>
      </c>
      <c r="N110" s="50" t="s">
        <v>60</v>
      </c>
      <c r="O110" s="48">
        <f>VLOOKUP($B110,_data_elections!$A$2:$E$6,5,0)</f>
        <v>53.688847512143582</v>
      </c>
      <c r="P110" s="51">
        <f>IF(ISERROR(VLOOKUP(M110,_data_RCP!$B:$D,3,0)),"",VLOOKUP(M110,_data_RCP!$B:$D,3,0))</f>
        <v>54.446854663774403</v>
      </c>
      <c r="Q110" s="52">
        <f t="shared" si="40"/>
        <v>-0.68884751214358175</v>
      </c>
      <c r="R110" s="53">
        <f t="shared" si="42"/>
        <v>0.75800715163082089</v>
      </c>
      <c r="S110" s="53">
        <f t="shared" si="43"/>
        <v>0.68884751214358175</v>
      </c>
      <c r="T110" s="53">
        <f t="shared" si="44"/>
        <v>0.75800715163082089</v>
      </c>
      <c r="U110" s="52">
        <f t="shared" si="45"/>
        <v>6.9159639487239133E-2</v>
      </c>
      <c r="V110" s="52">
        <f t="shared" si="46"/>
        <v>1</v>
      </c>
      <c r="W110" s="52">
        <f t="shared" si="47"/>
        <v>1</v>
      </c>
      <c r="X110" s="52">
        <f t="shared" si="41"/>
        <v>-1.4468546637744026</v>
      </c>
      <c r="Y110" s="52">
        <f>VLOOKUP(M110,_data_models!$B:$D,3,0)</f>
        <v>51.940000000000012</v>
      </c>
      <c r="Z110" s="52">
        <f t="shared" si="33"/>
        <v>53.128951554591474</v>
      </c>
      <c r="AA110" s="53">
        <f t="shared" si="48"/>
        <v>-0.55989595755210786</v>
      </c>
      <c r="AB110" s="53">
        <f t="shared" si="49"/>
        <v>0.55989595755210786</v>
      </c>
      <c r="AC110" s="52">
        <f t="shared" si="50"/>
        <v>0.19811119407871303</v>
      </c>
      <c r="AD110" s="52">
        <f t="shared" si="51"/>
        <v>1</v>
      </c>
      <c r="AE110" s="52">
        <f t="shared" si="52"/>
        <v>1</v>
      </c>
      <c r="AF110" s="52">
        <f t="shared" si="34"/>
        <v>-1.7488475121435698</v>
      </c>
      <c r="AG110" s="76">
        <f t="shared" si="35"/>
        <v>1.7488475121435698</v>
      </c>
      <c r="AH110" s="52">
        <f t="shared" si="36"/>
        <v>3.4579819743619566E-2</v>
      </c>
      <c r="AI110" s="52">
        <f t="shared" si="37"/>
        <v>3.4579819743619566E-2</v>
      </c>
      <c r="AJ110" s="52">
        <f t="shared" si="38"/>
        <v>9.9055597039352961E-2</v>
      </c>
      <c r="AK110" s="52">
        <f t="shared" si="39"/>
        <v>9.9055597039352961E-2</v>
      </c>
      <c r="AL110" s="57"/>
      <c r="AM110" s="85"/>
    </row>
    <row r="111" spans="1:39" ht="16" customHeight="1" x14ac:dyDescent="0.2">
      <c r="A111" s="19" t="s">
        <v>116</v>
      </c>
      <c r="B111" s="19">
        <v>2008</v>
      </c>
      <c r="C111" s="19">
        <v>6</v>
      </c>
      <c r="D111" s="19" t="s">
        <v>60</v>
      </c>
      <c r="E111" s="47">
        <v>39734</v>
      </c>
      <c r="F111" s="47">
        <v>39738</v>
      </c>
      <c r="G111" s="19">
        <v>2</v>
      </c>
      <c r="H111" s="48">
        <v>52</v>
      </c>
      <c r="I111" s="48">
        <v>48</v>
      </c>
      <c r="J111" s="49">
        <v>0.9</v>
      </c>
      <c r="K111" s="48" t="s">
        <v>60</v>
      </c>
      <c r="L111" s="48" t="s">
        <v>60</v>
      </c>
      <c r="M111" s="47">
        <v>39735</v>
      </c>
      <c r="N111" s="50" t="s">
        <v>60</v>
      </c>
      <c r="O111" s="48">
        <f>VLOOKUP($B111,_data_elections!$A$2:$E$6,5,0)</f>
        <v>53.688847512143582</v>
      </c>
      <c r="P111" s="51">
        <f>IF(ISERROR(VLOOKUP(M111,_data_RCP!$B:$D,3,0)),"",VLOOKUP(M111,_data_RCP!$B:$D,3,0))</f>
        <v>54.446854663774403</v>
      </c>
      <c r="Q111" s="52">
        <f t="shared" si="40"/>
        <v>-1.6888475121435818</v>
      </c>
      <c r="R111" s="53">
        <f t="shared" si="42"/>
        <v>0.75800715163082089</v>
      </c>
      <c r="S111" s="53">
        <f t="shared" si="43"/>
        <v>1.6888475121435818</v>
      </c>
      <c r="T111" s="53">
        <f t="shared" si="44"/>
        <v>0.75800715163082089</v>
      </c>
      <c r="U111" s="52">
        <f t="shared" si="45"/>
        <v>-0.93084036051276087</v>
      </c>
      <c r="V111" s="52">
        <f t="shared" si="46"/>
        <v>1</v>
      </c>
      <c r="W111" s="52">
        <f t="shared" si="47"/>
        <v>0</v>
      </c>
      <c r="X111" s="52">
        <f t="shared" si="41"/>
        <v>-2.4468546637744026</v>
      </c>
      <c r="Y111" s="52">
        <f>VLOOKUP(M111,_data_models!$B:$D,3,0)</f>
        <v>51.940000000000012</v>
      </c>
      <c r="Z111" s="52">
        <f t="shared" si="33"/>
        <v>52.795618221258138</v>
      </c>
      <c r="AA111" s="53">
        <f t="shared" si="48"/>
        <v>-0.89322929088544356</v>
      </c>
      <c r="AB111" s="53">
        <f t="shared" si="49"/>
        <v>0.89322929088544356</v>
      </c>
      <c r="AC111" s="52">
        <f t="shared" si="50"/>
        <v>-0.13522213925462268</v>
      </c>
      <c r="AD111" s="52">
        <f t="shared" si="51"/>
        <v>1</v>
      </c>
      <c r="AE111" s="52">
        <f t="shared" si="52"/>
        <v>0</v>
      </c>
      <c r="AF111" s="52">
        <f t="shared" si="34"/>
        <v>-1.7488475121435698</v>
      </c>
      <c r="AG111" s="76">
        <f t="shared" si="35"/>
        <v>1.7488475121435698</v>
      </c>
      <c r="AH111" s="52">
        <f t="shared" si="36"/>
        <v>-0.46542018025638043</v>
      </c>
      <c r="AI111" s="52">
        <f t="shared" si="37"/>
        <v>0.46542018025638043</v>
      </c>
      <c r="AJ111" s="52">
        <f t="shared" si="38"/>
        <v>-6.7611069627311338E-2</v>
      </c>
      <c r="AK111" s="52">
        <f t="shared" si="39"/>
        <v>6.7611069627311338E-2</v>
      </c>
      <c r="AL111" s="57"/>
      <c r="AM111" s="85"/>
    </row>
    <row r="112" spans="1:39" ht="16" customHeight="1" x14ac:dyDescent="0.2">
      <c r="A112" s="19" t="s">
        <v>116</v>
      </c>
      <c r="B112" s="19">
        <v>2008</v>
      </c>
      <c r="C112" s="19">
        <v>6</v>
      </c>
      <c r="D112" s="19" t="s">
        <v>60</v>
      </c>
      <c r="E112" s="47">
        <v>39734</v>
      </c>
      <c r="F112" s="47">
        <v>39738</v>
      </c>
      <c r="G112" s="19">
        <v>16</v>
      </c>
      <c r="H112" s="48">
        <v>52</v>
      </c>
      <c r="I112" s="48">
        <v>48</v>
      </c>
      <c r="J112" s="49">
        <v>0.95</v>
      </c>
      <c r="K112" s="48" t="s">
        <v>60</v>
      </c>
      <c r="L112" s="48" t="s">
        <v>60</v>
      </c>
      <c r="M112" s="47">
        <v>39735</v>
      </c>
      <c r="N112" s="50" t="s">
        <v>60</v>
      </c>
      <c r="O112" s="48">
        <f>VLOOKUP($B112,_data_elections!$A$2:$E$6,5,0)</f>
        <v>53.688847512143582</v>
      </c>
      <c r="P112" s="51">
        <f>IF(ISERROR(VLOOKUP(M112,_data_RCP!$B:$D,3,0)),"",VLOOKUP(M112,_data_RCP!$B:$D,3,0))</f>
        <v>54.446854663774403</v>
      </c>
      <c r="Q112" s="52">
        <f t="shared" si="40"/>
        <v>-1.6888475121435818</v>
      </c>
      <c r="R112" s="53">
        <f t="shared" si="42"/>
        <v>0.75800715163082089</v>
      </c>
      <c r="S112" s="53">
        <f t="shared" si="43"/>
        <v>1.6888475121435818</v>
      </c>
      <c r="T112" s="53">
        <f t="shared" si="44"/>
        <v>0.75800715163082089</v>
      </c>
      <c r="U112" s="52">
        <f t="shared" si="45"/>
        <v>-0.93084036051276087</v>
      </c>
      <c r="V112" s="52">
        <f t="shared" si="46"/>
        <v>1</v>
      </c>
      <c r="W112" s="52">
        <f t="shared" si="47"/>
        <v>0</v>
      </c>
      <c r="X112" s="52">
        <f t="shared" si="41"/>
        <v>-2.4468546637744026</v>
      </c>
      <c r="Y112" s="52">
        <f>VLOOKUP(M112,_data_models!$B:$D,3,0)</f>
        <v>51.940000000000012</v>
      </c>
      <c r="Z112" s="52">
        <f t="shared" si="33"/>
        <v>52.795618221258138</v>
      </c>
      <c r="AA112" s="53">
        <f t="shared" si="48"/>
        <v>-0.89322929088544356</v>
      </c>
      <c r="AB112" s="53">
        <f t="shared" si="49"/>
        <v>0.89322929088544356</v>
      </c>
      <c r="AC112" s="52">
        <f t="shared" si="50"/>
        <v>-0.13522213925462268</v>
      </c>
      <c r="AD112" s="52">
        <f t="shared" si="51"/>
        <v>1</v>
      </c>
      <c r="AE112" s="52">
        <f t="shared" si="52"/>
        <v>0</v>
      </c>
      <c r="AF112" s="52">
        <f t="shared" si="34"/>
        <v>-1.7488475121435698</v>
      </c>
      <c r="AG112" s="76">
        <f t="shared" si="35"/>
        <v>1.7488475121435698</v>
      </c>
      <c r="AH112" s="52">
        <f t="shared" si="36"/>
        <v>-0.46542018025638043</v>
      </c>
      <c r="AI112" s="52">
        <f t="shared" si="37"/>
        <v>0.46542018025638043</v>
      </c>
      <c r="AJ112" s="52">
        <f t="shared" si="38"/>
        <v>-6.7611069627311338E-2</v>
      </c>
      <c r="AK112" s="52">
        <f t="shared" si="39"/>
        <v>6.7611069627311338E-2</v>
      </c>
      <c r="AL112" s="57"/>
      <c r="AM112" s="85"/>
    </row>
    <row r="113" spans="1:39" ht="16" customHeight="1" x14ac:dyDescent="0.2">
      <c r="A113" s="19" t="s">
        <v>116</v>
      </c>
      <c r="B113" s="19">
        <v>2008</v>
      </c>
      <c r="C113" s="19">
        <v>6</v>
      </c>
      <c r="D113" s="19" t="s">
        <v>60</v>
      </c>
      <c r="E113" s="47">
        <v>39734</v>
      </c>
      <c r="F113" s="47">
        <v>39738</v>
      </c>
      <c r="G113" s="19">
        <v>18</v>
      </c>
      <c r="H113" s="48">
        <v>51.5</v>
      </c>
      <c r="I113" s="48">
        <v>48.5</v>
      </c>
      <c r="J113" s="49">
        <v>1</v>
      </c>
      <c r="K113" s="48" t="s">
        <v>60</v>
      </c>
      <c r="L113" s="48" t="s">
        <v>60</v>
      </c>
      <c r="M113" s="47">
        <v>39735</v>
      </c>
      <c r="N113" s="50" t="s">
        <v>60</v>
      </c>
      <c r="O113" s="48">
        <f>VLOOKUP($B113,_data_elections!$A$2:$E$6,5,0)</f>
        <v>53.688847512143582</v>
      </c>
      <c r="P113" s="51">
        <f>IF(ISERROR(VLOOKUP(M113,_data_RCP!$B:$D,3,0)),"",VLOOKUP(M113,_data_RCP!$B:$D,3,0))</f>
        <v>54.446854663774403</v>
      </c>
      <c r="Q113" s="52">
        <f t="shared" si="40"/>
        <v>-2.1888475121435818</v>
      </c>
      <c r="R113" s="53">
        <f t="shared" si="42"/>
        <v>0.75800715163082089</v>
      </c>
      <c r="S113" s="53">
        <f t="shared" si="43"/>
        <v>2.1888475121435818</v>
      </c>
      <c r="T113" s="53">
        <f t="shared" si="44"/>
        <v>0.75800715163082089</v>
      </c>
      <c r="U113" s="52">
        <f t="shared" si="45"/>
        <v>-1.4308403605127609</v>
      </c>
      <c r="V113" s="52">
        <f t="shared" si="46"/>
        <v>1</v>
      </c>
      <c r="W113" s="52">
        <f t="shared" si="47"/>
        <v>0</v>
      </c>
      <c r="X113" s="52">
        <f t="shared" si="41"/>
        <v>-2.9468546637744026</v>
      </c>
      <c r="Y113" s="52">
        <f>VLOOKUP(M113,_data_models!$B:$D,3,0)</f>
        <v>51.940000000000012</v>
      </c>
      <c r="Z113" s="52">
        <f t="shared" si="33"/>
        <v>52.628951554591474</v>
      </c>
      <c r="AA113" s="53">
        <f t="shared" si="48"/>
        <v>-1.0598959575521079</v>
      </c>
      <c r="AB113" s="53">
        <f t="shared" si="49"/>
        <v>1.0598959575521079</v>
      </c>
      <c r="AC113" s="52">
        <f t="shared" si="50"/>
        <v>-0.30188880592128697</v>
      </c>
      <c r="AD113" s="52">
        <f t="shared" si="51"/>
        <v>1</v>
      </c>
      <c r="AE113" s="52">
        <f t="shared" si="52"/>
        <v>0</v>
      </c>
      <c r="AF113" s="52">
        <f t="shared" si="34"/>
        <v>-1.7488475121435698</v>
      </c>
      <c r="AG113" s="76">
        <f t="shared" si="35"/>
        <v>1.7488475121435698</v>
      </c>
      <c r="AH113" s="52">
        <f t="shared" si="36"/>
        <v>-0.71542018025638043</v>
      </c>
      <c r="AI113" s="52">
        <f t="shared" si="37"/>
        <v>0.71542018025638043</v>
      </c>
      <c r="AJ113" s="52">
        <f t="shared" si="38"/>
        <v>-0.15094440296064704</v>
      </c>
      <c r="AK113" s="52">
        <f t="shared" si="39"/>
        <v>0.15094440296064704</v>
      </c>
      <c r="AL113" s="57"/>
      <c r="AM113" s="85"/>
    </row>
    <row r="114" spans="1:39" ht="16" customHeight="1" x14ac:dyDescent="0.2">
      <c r="A114" s="19" t="s">
        <v>116</v>
      </c>
      <c r="B114" s="19">
        <v>2008</v>
      </c>
      <c r="C114" s="19">
        <v>6</v>
      </c>
      <c r="D114" s="19" t="s">
        <v>60</v>
      </c>
      <c r="E114" s="47">
        <v>39734</v>
      </c>
      <c r="F114" s="47">
        <v>39738</v>
      </c>
      <c r="G114" s="19">
        <v>7</v>
      </c>
      <c r="H114" s="48">
        <v>52.5</v>
      </c>
      <c r="I114" s="48">
        <v>47.5</v>
      </c>
      <c r="J114" s="49">
        <v>0.95</v>
      </c>
      <c r="K114" s="48" t="s">
        <v>60</v>
      </c>
      <c r="L114" s="48" t="s">
        <v>60</v>
      </c>
      <c r="M114" s="47">
        <v>39737</v>
      </c>
      <c r="N114" s="50" t="s">
        <v>60</v>
      </c>
      <c r="O114" s="48">
        <f>VLOOKUP($B114,_data_elections!$A$2:$E$6,5,0)</f>
        <v>53.688847512143582</v>
      </c>
      <c r="P114" s="51">
        <f>IF(ISERROR(VLOOKUP(M114,_data_RCP!$B:$D,3,0)),"",VLOOKUP(M114,_data_RCP!$B:$D,3,0))</f>
        <v>53.687635574837309</v>
      </c>
      <c r="Q114" s="52">
        <f t="shared" si="40"/>
        <v>-1.1888475121435818</v>
      </c>
      <c r="R114" s="53">
        <f t="shared" si="42"/>
        <v>-1.2119373062731142E-3</v>
      </c>
      <c r="S114" s="53">
        <f t="shared" si="43"/>
        <v>1.1888475121435818</v>
      </c>
      <c r="T114" s="53">
        <f t="shared" si="44"/>
        <v>1.2119373062731142E-3</v>
      </c>
      <c r="U114" s="52">
        <f t="shared" si="45"/>
        <v>-1.1876355748373086</v>
      </c>
      <c r="V114" s="52">
        <f t="shared" si="46"/>
        <v>-1</v>
      </c>
      <c r="W114" s="52">
        <f t="shared" si="47"/>
        <v>-1</v>
      </c>
      <c r="X114" s="52">
        <f t="shared" si="41"/>
        <v>-1.1876355748373086</v>
      </c>
      <c r="Y114" s="52">
        <f>VLOOKUP(M114,_data_models!$B:$D,3,0)</f>
        <v>51.940000000000012</v>
      </c>
      <c r="Z114" s="52">
        <f t="shared" si="33"/>
        <v>52.709211858279104</v>
      </c>
      <c r="AA114" s="53">
        <f t="shared" si="48"/>
        <v>-0.97963565386447726</v>
      </c>
      <c r="AB114" s="53">
        <f t="shared" si="49"/>
        <v>0.97963565386447726</v>
      </c>
      <c r="AC114" s="52">
        <f t="shared" si="50"/>
        <v>-0.97842371655820415</v>
      </c>
      <c r="AD114" s="52">
        <f t="shared" si="51"/>
        <v>-1</v>
      </c>
      <c r="AE114" s="52">
        <f t="shared" si="52"/>
        <v>-1</v>
      </c>
      <c r="AF114" s="52">
        <f t="shared" si="34"/>
        <v>-1.7488475121435698</v>
      </c>
      <c r="AG114" s="76">
        <f t="shared" si="35"/>
        <v>1.7488475121435698</v>
      </c>
      <c r="AH114" s="52">
        <f t="shared" si="36"/>
        <v>-0.59502972472492388</v>
      </c>
      <c r="AI114" s="52">
        <f t="shared" si="37"/>
        <v>0.59502972472492388</v>
      </c>
      <c r="AJ114" s="52">
        <f t="shared" si="38"/>
        <v>-0.49042379558537164</v>
      </c>
      <c r="AK114" s="52">
        <f t="shared" si="39"/>
        <v>0.49042379558537164</v>
      </c>
      <c r="AL114" s="57"/>
      <c r="AM114" s="85"/>
    </row>
    <row r="115" spans="1:39" ht="16" customHeight="1" x14ac:dyDescent="0.2">
      <c r="A115" s="19" t="s">
        <v>116</v>
      </c>
      <c r="B115" s="19">
        <v>2008</v>
      </c>
      <c r="C115" s="19">
        <v>6</v>
      </c>
      <c r="D115" s="19" t="s">
        <v>60</v>
      </c>
      <c r="E115" s="47">
        <v>39734</v>
      </c>
      <c r="F115" s="47">
        <v>39738</v>
      </c>
      <c r="G115" s="19">
        <v>5</v>
      </c>
      <c r="H115" s="48">
        <v>52</v>
      </c>
      <c r="I115" s="48">
        <v>48</v>
      </c>
      <c r="J115" s="49">
        <v>0.95</v>
      </c>
      <c r="K115" s="48" t="s">
        <v>60</v>
      </c>
      <c r="L115" s="48" t="s">
        <v>60</v>
      </c>
      <c r="M115" s="47">
        <v>39738</v>
      </c>
      <c r="N115" s="50" t="s">
        <v>60</v>
      </c>
      <c r="O115" s="48">
        <f>VLOOKUP($B115,_data_elections!$A$2:$E$6,5,0)</f>
        <v>53.688847512143582</v>
      </c>
      <c r="P115" s="51">
        <f>IF(ISERROR(VLOOKUP(M115,_data_RCP!$B:$D,3,0)),"",VLOOKUP(M115,_data_RCP!$B:$D,3,0))</f>
        <v>53.613807982740028</v>
      </c>
      <c r="Q115" s="52">
        <f t="shared" si="40"/>
        <v>-1.6888475121435818</v>
      </c>
      <c r="R115" s="53">
        <f t="shared" si="42"/>
        <v>-7.5039529403554184E-2</v>
      </c>
      <c r="S115" s="53">
        <f t="shared" si="43"/>
        <v>1.6888475121435818</v>
      </c>
      <c r="T115" s="53">
        <f t="shared" si="44"/>
        <v>7.5039529403554184E-2</v>
      </c>
      <c r="U115" s="52">
        <f t="shared" si="45"/>
        <v>-1.6138079827400276</v>
      </c>
      <c r="V115" s="52">
        <f t="shared" si="46"/>
        <v>-1</v>
      </c>
      <c r="W115" s="52">
        <f t="shared" si="47"/>
        <v>-1</v>
      </c>
      <c r="X115" s="52">
        <f t="shared" si="41"/>
        <v>-1.6138079827400276</v>
      </c>
      <c r="Y115" s="52">
        <f>VLOOKUP(M115,_data_models!$B:$D,3,0)</f>
        <v>51.940000000000012</v>
      </c>
      <c r="Z115" s="52">
        <f t="shared" si="33"/>
        <v>52.517935994246677</v>
      </c>
      <c r="AA115" s="53">
        <f t="shared" si="48"/>
        <v>-1.1709115178969043</v>
      </c>
      <c r="AB115" s="53">
        <f t="shared" si="49"/>
        <v>1.1709115178969043</v>
      </c>
      <c r="AC115" s="52">
        <f t="shared" si="50"/>
        <v>-1.0958719884933501</v>
      </c>
      <c r="AD115" s="52">
        <f t="shared" si="51"/>
        <v>-1</v>
      </c>
      <c r="AE115" s="52">
        <f t="shared" si="52"/>
        <v>-1</v>
      </c>
      <c r="AF115" s="52">
        <f t="shared" si="34"/>
        <v>-1.7488475121435698</v>
      </c>
      <c r="AG115" s="76">
        <f t="shared" si="35"/>
        <v>1.7488475121435698</v>
      </c>
      <c r="AH115" s="52">
        <f t="shared" si="36"/>
        <v>-0.88194352077356797</v>
      </c>
      <c r="AI115" s="52">
        <f t="shared" si="37"/>
        <v>0.88194352077356797</v>
      </c>
      <c r="AJ115" s="52">
        <f t="shared" si="38"/>
        <v>-0.62297552365022568</v>
      </c>
      <c r="AK115" s="52">
        <f t="shared" si="39"/>
        <v>0.62297552365022568</v>
      </c>
      <c r="AL115" s="57"/>
      <c r="AM115" s="85"/>
    </row>
    <row r="116" spans="1:39" ht="16" customHeight="1" x14ac:dyDescent="0.2">
      <c r="A116" s="19" t="s">
        <v>116</v>
      </c>
      <c r="B116" s="19">
        <v>2008</v>
      </c>
      <c r="C116" s="19">
        <v>6</v>
      </c>
      <c r="D116" s="19" t="s">
        <v>60</v>
      </c>
      <c r="E116" s="47">
        <v>39734</v>
      </c>
      <c r="F116" s="47">
        <v>39738</v>
      </c>
      <c r="G116" s="19">
        <v>3</v>
      </c>
      <c r="H116" s="48">
        <v>52</v>
      </c>
      <c r="I116" s="48">
        <v>48</v>
      </c>
      <c r="J116" s="49">
        <v>1</v>
      </c>
      <c r="K116" s="48" t="s">
        <v>60</v>
      </c>
      <c r="L116" s="48" t="s">
        <v>60</v>
      </c>
      <c r="M116" s="47">
        <v>39738</v>
      </c>
      <c r="N116" s="50" t="s">
        <v>60</v>
      </c>
      <c r="O116" s="48">
        <f>VLOOKUP($B116,_data_elections!$A$2:$E$6,5,0)</f>
        <v>53.688847512143582</v>
      </c>
      <c r="P116" s="51">
        <f>IF(ISERROR(VLOOKUP(M116,_data_RCP!$B:$D,3,0)),"",VLOOKUP(M116,_data_RCP!$B:$D,3,0))</f>
        <v>53.613807982740028</v>
      </c>
      <c r="Q116" s="52">
        <f t="shared" si="40"/>
        <v>-1.6888475121435818</v>
      </c>
      <c r="R116" s="53">
        <f t="shared" si="42"/>
        <v>-7.5039529403554184E-2</v>
      </c>
      <c r="S116" s="53">
        <f t="shared" si="43"/>
        <v>1.6888475121435818</v>
      </c>
      <c r="T116" s="53">
        <f t="shared" si="44"/>
        <v>7.5039529403554184E-2</v>
      </c>
      <c r="U116" s="52">
        <f t="shared" si="45"/>
        <v>-1.6138079827400276</v>
      </c>
      <c r="V116" s="52">
        <f t="shared" si="46"/>
        <v>-1</v>
      </c>
      <c r="W116" s="52">
        <f t="shared" si="47"/>
        <v>-1</v>
      </c>
      <c r="X116" s="52">
        <f t="shared" si="41"/>
        <v>-1.6138079827400276</v>
      </c>
      <c r="Y116" s="52">
        <f>VLOOKUP(M116,_data_models!$B:$D,3,0)</f>
        <v>51.940000000000012</v>
      </c>
      <c r="Z116" s="52">
        <f t="shared" si="33"/>
        <v>52.517935994246677</v>
      </c>
      <c r="AA116" s="53">
        <f t="shared" si="48"/>
        <v>-1.1709115178969043</v>
      </c>
      <c r="AB116" s="53">
        <f t="shared" si="49"/>
        <v>1.1709115178969043</v>
      </c>
      <c r="AC116" s="52">
        <f t="shared" si="50"/>
        <v>-1.0958719884933501</v>
      </c>
      <c r="AD116" s="52">
        <f t="shared" si="51"/>
        <v>-1</v>
      </c>
      <c r="AE116" s="52">
        <f t="shared" si="52"/>
        <v>-1</v>
      </c>
      <c r="AF116" s="52">
        <f t="shared" si="34"/>
        <v>-1.7488475121435698</v>
      </c>
      <c r="AG116" s="76">
        <f t="shared" si="35"/>
        <v>1.7488475121435698</v>
      </c>
      <c r="AH116" s="52">
        <f t="shared" si="36"/>
        <v>-0.88194352077356797</v>
      </c>
      <c r="AI116" s="52">
        <f t="shared" si="37"/>
        <v>0.88194352077356797</v>
      </c>
      <c r="AJ116" s="52">
        <f t="shared" si="38"/>
        <v>-0.62297552365022568</v>
      </c>
      <c r="AK116" s="52">
        <f t="shared" si="39"/>
        <v>0.62297552365022568</v>
      </c>
      <c r="AL116" s="57"/>
      <c r="AM116" s="85"/>
    </row>
    <row r="117" spans="1:39" ht="16" customHeight="1" x14ac:dyDescent="0.2">
      <c r="A117" s="19" t="s">
        <v>117</v>
      </c>
      <c r="B117" s="19">
        <v>2008</v>
      </c>
      <c r="C117" s="19">
        <v>7</v>
      </c>
      <c r="D117" s="19" t="s">
        <v>60</v>
      </c>
      <c r="E117" s="47">
        <v>39752</v>
      </c>
      <c r="F117" s="47">
        <v>39754</v>
      </c>
      <c r="G117" s="19">
        <v>6</v>
      </c>
      <c r="H117" s="48">
        <v>54</v>
      </c>
      <c r="I117" s="48">
        <v>46</v>
      </c>
      <c r="J117" s="49">
        <v>0.9</v>
      </c>
      <c r="K117" s="48" t="s">
        <v>60</v>
      </c>
      <c r="L117" s="48" t="s">
        <v>60</v>
      </c>
      <c r="M117" s="47">
        <v>39752</v>
      </c>
      <c r="N117" s="50" t="s">
        <v>60</v>
      </c>
      <c r="O117" s="48">
        <f>VLOOKUP($B117,_data_elections!$A$2:$E$6,5,0)</f>
        <v>53.688847512143582</v>
      </c>
      <c r="P117" s="51">
        <f>IF(ISERROR(VLOOKUP(M117,_data_RCP!$B:$D,3,0)),"",VLOOKUP(M117,_data_RCP!$B:$D,3,0))</f>
        <v>53.475935828877006</v>
      </c>
      <c r="Q117" s="52">
        <f t="shared" si="40"/>
        <v>0.31115248785641825</v>
      </c>
      <c r="R117" s="53">
        <f t="shared" si="42"/>
        <v>-0.21291168326657584</v>
      </c>
      <c r="S117" s="53">
        <f t="shared" si="43"/>
        <v>0.31115248785641825</v>
      </c>
      <c r="T117" s="53">
        <f t="shared" si="44"/>
        <v>0.21291168326657584</v>
      </c>
      <c r="U117" s="52">
        <f t="shared" si="45"/>
        <v>-9.8240804589842412E-2</v>
      </c>
      <c r="V117" s="52">
        <f t="shared" si="46"/>
        <v>1</v>
      </c>
      <c r="W117" s="52">
        <f t="shared" si="47"/>
        <v>0</v>
      </c>
      <c r="X117" s="52">
        <f t="shared" si="41"/>
        <v>0.52406417112299408</v>
      </c>
      <c r="Y117" s="52">
        <f>VLOOKUP(M117,_data_models!$B:$D,3,0)</f>
        <v>52.410000000000004</v>
      </c>
      <c r="Z117" s="52">
        <f t="shared" si="33"/>
        <v>53.295311942958996</v>
      </c>
      <c r="AA117" s="53">
        <f t="shared" si="48"/>
        <v>-0.39353556918458565</v>
      </c>
      <c r="AB117" s="53">
        <f t="shared" si="49"/>
        <v>0.39353556918458565</v>
      </c>
      <c r="AC117" s="52">
        <f t="shared" si="50"/>
        <v>-0.18062388591800982</v>
      </c>
      <c r="AD117" s="52">
        <f t="shared" si="51"/>
        <v>-1</v>
      </c>
      <c r="AE117" s="52">
        <f t="shared" si="52"/>
        <v>-1</v>
      </c>
      <c r="AF117" s="52">
        <f t="shared" si="34"/>
        <v>-1.2788475121435781</v>
      </c>
      <c r="AG117" s="76">
        <f t="shared" si="35"/>
        <v>1.2788475121435781</v>
      </c>
      <c r="AH117" s="52">
        <f t="shared" si="36"/>
        <v>4.9120402294917653E-2</v>
      </c>
      <c r="AI117" s="52">
        <f t="shared" si="37"/>
        <v>4.9120402294917653E-2</v>
      </c>
      <c r="AJ117" s="52">
        <f t="shared" si="38"/>
        <v>-0.30322362622558074</v>
      </c>
      <c r="AK117" s="52">
        <f t="shared" si="39"/>
        <v>0.30322362622558074</v>
      </c>
      <c r="AL117" s="57"/>
      <c r="AM117" s="85"/>
    </row>
    <row r="118" spans="1:39" ht="16" customHeight="1" x14ac:dyDescent="0.2">
      <c r="A118" s="19" t="s">
        <v>117</v>
      </c>
      <c r="B118" s="19">
        <v>2008</v>
      </c>
      <c r="C118" s="19">
        <v>7</v>
      </c>
      <c r="D118" s="19" t="s">
        <v>60</v>
      </c>
      <c r="E118" s="47">
        <v>39752</v>
      </c>
      <c r="F118" s="47">
        <v>39754</v>
      </c>
      <c r="G118" s="19">
        <v>1</v>
      </c>
      <c r="H118" s="48">
        <v>54</v>
      </c>
      <c r="I118" s="48">
        <v>46</v>
      </c>
      <c r="J118" s="49">
        <v>1</v>
      </c>
      <c r="K118" s="48" t="s">
        <v>60</v>
      </c>
      <c r="L118" s="48" t="s">
        <v>60</v>
      </c>
      <c r="M118" s="47">
        <v>39752</v>
      </c>
      <c r="N118" s="50" t="s">
        <v>60</v>
      </c>
      <c r="O118" s="48">
        <f>VLOOKUP($B118,_data_elections!$A$2:$E$6,5,0)</f>
        <v>53.688847512143582</v>
      </c>
      <c r="P118" s="51">
        <f>IF(ISERROR(VLOOKUP(M118,_data_RCP!$B:$D,3,0)),"",VLOOKUP(M118,_data_RCP!$B:$D,3,0))</f>
        <v>53.475935828877006</v>
      </c>
      <c r="Q118" s="52">
        <f t="shared" si="40"/>
        <v>0.31115248785641825</v>
      </c>
      <c r="R118" s="53">
        <f t="shared" si="42"/>
        <v>-0.21291168326657584</v>
      </c>
      <c r="S118" s="53">
        <f t="shared" si="43"/>
        <v>0.31115248785641825</v>
      </c>
      <c r="T118" s="53">
        <f t="shared" si="44"/>
        <v>0.21291168326657584</v>
      </c>
      <c r="U118" s="52">
        <f t="shared" si="45"/>
        <v>-9.8240804589842412E-2</v>
      </c>
      <c r="V118" s="52">
        <f t="shared" si="46"/>
        <v>1</v>
      </c>
      <c r="W118" s="52">
        <f t="shared" si="47"/>
        <v>0</v>
      </c>
      <c r="X118" s="52">
        <f t="shared" si="41"/>
        <v>0.52406417112299408</v>
      </c>
      <c r="Y118" s="52">
        <f>VLOOKUP(M118,_data_models!$B:$D,3,0)</f>
        <v>52.410000000000004</v>
      </c>
      <c r="Z118" s="52">
        <f t="shared" si="33"/>
        <v>53.295311942958996</v>
      </c>
      <c r="AA118" s="53">
        <f t="shared" si="48"/>
        <v>-0.39353556918458565</v>
      </c>
      <c r="AB118" s="53">
        <f t="shared" si="49"/>
        <v>0.39353556918458565</v>
      </c>
      <c r="AC118" s="52">
        <f t="shared" si="50"/>
        <v>-0.18062388591800982</v>
      </c>
      <c r="AD118" s="52">
        <f t="shared" si="51"/>
        <v>-1</v>
      </c>
      <c r="AE118" s="52">
        <f t="shared" si="52"/>
        <v>-1</v>
      </c>
      <c r="AF118" s="52">
        <f t="shared" si="34"/>
        <v>-1.2788475121435781</v>
      </c>
      <c r="AG118" s="76">
        <f t="shared" si="35"/>
        <v>1.2788475121435781</v>
      </c>
      <c r="AH118" s="52">
        <f t="shared" si="36"/>
        <v>4.9120402294917653E-2</v>
      </c>
      <c r="AI118" s="52">
        <f t="shared" si="37"/>
        <v>4.9120402294917653E-2</v>
      </c>
      <c r="AJ118" s="52">
        <f t="shared" si="38"/>
        <v>-0.30322362622558074</v>
      </c>
      <c r="AK118" s="52">
        <f t="shared" si="39"/>
        <v>0.30322362622558074</v>
      </c>
      <c r="AL118" s="57"/>
      <c r="AM118" s="85"/>
    </row>
    <row r="119" spans="1:39" ht="16" customHeight="1" x14ac:dyDescent="0.2">
      <c r="A119" s="19" t="s">
        <v>117</v>
      </c>
      <c r="B119" s="19">
        <v>2008</v>
      </c>
      <c r="C119" s="19">
        <v>7</v>
      </c>
      <c r="D119" s="19" t="s">
        <v>60</v>
      </c>
      <c r="E119" s="47">
        <v>39752</v>
      </c>
      <c r="F119" s="47">
        <v>39754</v>
      </c>
      <c r="G119" s="19">
        <v>8</v>
      </c>
      <c r="H119" s="48">
        <v>53.5</v>
      </c>
      <c r="I119" s="48">
        <v>46.5</v>
      </c>
      <c r="J119" s="49">
        <v>0.95</v>
      </c>
      <c r="K119" s="48" t="s">
        <v>60</v>
      </c>
      <c r="L119" s="48" t="s">
        <v>60</v>
      </c>
      <c r="M119" s="47">
        <v>39752</v>
      </c>
      <c r="N119" s="50" t="s">
        <v>60</v>
      </c>
      <c r="O119" s="48">
        <f>VLOOKUP($B119,_data_elections!$A$2:$E$6,5,0)</f>
        <v>53.688847512143582</v>
      </c>
      <c r="P119" s="51">
        <f>IF(ISERROR(VLOOKUP(M119,_data_RCP!$B:$D,3,0)),"",VLOOKUP(M119,_data_RCP!$B:$D,3,0))</f>
        <v>53.475935828877006</v>
      </c>
      <c r="Q119" s="52">
        <f t="shared" si="40"/>
        <v>-0.18884751214358175</v>
      </c>
      <c r="R119" s="53">
        <f t="shared" si="42"/>
        <v>-0.21291168326657584</v>
      </c>
      <c r="S119" s="53">
        <f t="shared" si="43"/>
        <v>0.18884751214358175</v>
      </c>
      <c r="T119" s="53">
        <f t="shared" si="44"/>
        <v>0.21291168326657584</v>
      </c>
      <c r="U119" s="52">
        <f t="shared" si="45"/>
        <v>2.4064171122994082E-2</v>
      </c>
      <c r="V119" s="52">
        <f t="shared" si="46"/>
        <v>1</v>
      </c>
      <c r="W119" s="52">
        <f t="shared" si="47"/>
        <v>1</v>
      </c>
      <c r="X119" s="52">
        <f t="shared" si="41"/>
        <v>2.4064171122994082E-2</v>
      </c>
      <c r="Y119" s="52">
        <f>VLOOKUP(M119,_data_models!$B:$D,3,0)</f>
        <v>52.410000000000004</v>
      </c>
      <c r="Z119" s="52">
        <f t="shared" si="33"/>
        <v>53.128645276292332</v>
      </c>
      <c r="AA119" s="53">
        <f t="shared" si="48"/>
        <v>-0.56020223585124995</v>
      </c>
      <c r="AB119" s="53">
        <f t="shared" si="49"/>
        <v>0.56020223585124995</v>
      </c>
      <c r="AC119" s="52">
        <f t="shared" si="50"/>
        <v>-0.34729055258467412</v>
      </c>
      <c r="AD119" s="52">
        <f t="shared" si="51"/>
        <v>-1</v>
      </c>
      <c r="AE119" s="52">
        <f t="shared" si="52"/>
        <v>-1</v>
      </c>
      <c r="AF119" s="52">
        <f t="shared" si="34"/>
        <v>-1.2788475121435781</v>
      </c>
      <c r="AG119" s="76">
        <f t="shared" si="35"/>
        <v>1.2788475121435781</v>
      </c>
      <c r="AH119" s="52">
        <f t="shared" si="36"/>
        <v>-0.20087959770508235</v>
      </c>
      <c r="AI119" s="52">
        <f t="shared" si="37"/>
        <v>0.20087959770508235</v>
      </c>
      <c r="AJ119" s="52">
        <f t="shared" si="38"/>
        <v>-0.38655695955891645</v>
      </c>
      <c r="AK119" s="52">
        <f t="shared" si="39"/>
        <v>0.38655695955891645</v>
      </c>
      <c r="AL119" s="57"/>
      <c r="AM119" s="85"/>
    </row>
    <row r="120" spans="1:39" ht="16" customHeight="1" x14ac:dyDescent="0.2">
      <c r="A120" s="19" t="s">
        <v>117</v>
      </c>
      <c r="B120" s="19">
        <v>2008</v>
      </c>
      <c r="C120" s="19">
        <v>7</v>
      </c>
      <c r="D120" s="19" t="s">
        <v>60</v>
      </c>
      <c r="E120" s="47">
        <v>39752</v>
      </c>
      <c r="F120" s="47">
        <v>39754</v>
      </c>
      <c r="G120" s="19">
        <v>7</v>
      </c>
      <c r="H120" s="48">
        <v>53</v>
      </c>
      <c r="I120" s="48">
        <v>47</v>
      </c>
      <c r="J120" s="49">
        <v>0.95</v>
      </c>
      <c r="K120" s="48" t="s">
        <v>60</v>
      </c>
      <c r="L120" s="48" t="s">
        <v>60</v>
      </c>
      <c r="M120" s="47">
        <v>39752</v>
      </c>
      <c r="N120" s="50" t="s">
        <v>60</v>
      </c>
      <c r="O120" s="48">
        <f>VLOOKUP($B120,_data_elections!$A$2:$E$6,5,0)</f>
        <v>53.688847512143582</v>
      </c>
      <c r="P120" s="51">
        <f>IF(ISERROR(VLOOKUP(M120,_data_RCP!$B:$D,3,0)),"",VLOOKUP(M120,_data_RCP!$B:$D,3,0))</f>
        <v>53.475935828877006</v>
      </c>
      <c r="Q120" s="52">
        <f t="shared" si="40"/>
        <v>-0.68884751214358175</v>
      </c>
      <c r="R120" s="53">
        <f t="shared" si="42"/>
        <v>-0.21291168326657584</v>
      </c>
      <c r="S120" s="53">
        <f t="shared" si="43"/>
        <v>0.68884751214358175</v>
      </c>
      <c r="T120" s="53">
        <f t="shared" si="44"/>
        <v>0.21291168326657584</v>
      </c>
      <c r="U120" s="52">
        <f t="shared" si="45"/>
        <v>-0.47593582887700592</v>
      </c>
      <c r="V120" s="52">
        <f t="shared" si="46"/>
        <v>-1</v>
      </c>
      <c r="W120" s="52">
        <f t="shared" si="47"/>
        <v>-1</v>
      </c>
      <c r="X120" s="52">
        <f t="shared" si="41"/>
        <v>-0.47593582887700592</v>
      </c>
      <c r="Y120" s="52">
        <f>VLOOKUP(M120,_data_models!$B:$D,3,0)</f>
        <v>52.410000000000004</v>
      </c>
      <c r="Z120" s="52">
        <f t="shared" si="33"/>
        <v>52.961978609625668</v>
      </c>
      <c r="AA120" s="53">
        <f t="shared" si="48"/>
        <v>-0.72686890251791425</v>
      </c>
      <c r="AB120" s="53">
        <f t="shared" si="49"/>
        <v>0.72686890251791425</v>
      </c>
      <c r="AC120" s="52">
        <f t="shared" si="50"/>
        <v>-0.51395721925133842</v>
      </c>
      <c r="AD120" s="52">
        <f t="shared" si="51"/>
        <v>-1</v>
      </c>
      <c r="AE120" s="52">
        <f t="shared" si="52"/>
        <v>-1</v>
      </c>
      <c r="AF120" s="52">
        <f t="shared" si="34"/>
        <v>-1.2788475121435781</v>
      </c>
      <c r="AG120" s="76">
        <f t="shared" si="35"/>
        <v>1.2788475121435781</v>
      </c>
      <c r="AH120" s="52">
        <f t="shared" si="36"/>
        <v>-0.45087959770508235</v>
      </c>
      <c r="AI120" s="52">
        <f t="shared" si="37"/>
        <v>0.45087959770508235</v>
      </c>
      <c r="AJ120" s="52">
        <f t="shared" si="38"/>
        <v>-0.46989029289224504</v>
      </c>
      <c r="AK120" s="52">
        <f t="shared" si="39"/>
        <v>0.46989029289224504</v>
      </c>
      <c r="AL120" s="57"/>
      <c r="AM120" s="85"/>
    </row>
    <row r="121" spans="1:39" ht="16" customHeight="1" x14ac:dyDescent="0.2">
      <c r="A121" s="19" t="s">
        <v>117</v>
      </c>
      <c r="B121" s="19">
        <v>2008</v>
      </c>
      <c r="C121" s="19">
        <v>7</v>
      </c>
      <c r="D121" s="19" t="s">
        <v>60</v>
      </c>
      <c r="E121" s="47">
        <v>39752</v>
      </c>
      <c r="F121" s="47">
        <v>39754</v>
      </c>
      <c r="G121" s="19">
        <v>4</v>
      </c>
      <c r="H121" s="48">
        <v>53</v>
      </c>
      <c r="I121" s="48">
        <v>47</v>
      </c>
      <c r="J121" s="49">
        <v>0.95</v>
      </c>
      <c r="K121" s="48" t="s">
        <v>60</v>
      </c>
      <c r="L121" s="48" t="s">
        <v>60</v>
      </c>
      <c r="M121" s="47">
        <v>39752</v>
      </c>
      <c r="N121" s="50" t="s">
        <v>60</v>
      </c>
      <c r="O121" s="48">
        <f>VLOOKUP($B121,_data_elections!$A$2:$E$6,5,0)</f>
        <v>53.688847512143582</v>
      </c>
      <c r="P121" s="51">
        <f>IF(ISERROR(VLOOKUP(M121,_data_RCP!$B:$D,3,0)),"",VLOOKUP(M121,_data_RCP!$B:$D,3,0))</f>
        <v>53.475935828877006</v>
      </c>
      <c r="Q121" s="52">
        <f t="shared" si="40"/>
        <v>-0.68884751214358175</v>
      </c>
      <c r="R121" s="53">
        <f t="shared" si="42"/>
        <v>-0.21291168326657584</v>
      </c>
      <c r="S121" s="53">
        <f t="shared" si="43"/>
        <v>0.68884751214358175</v>
      </c>
      <c r="T121" s="53">
        <f t="shared" si="44"/>
        <v>0.21291168326657584</v>
      </c>
      <c r="U121" s="52">
        <f t="shared" si="45"/>
        <v>-0.47593582887700592</v>
      </c>
      <c r="V121" s="52">
        <f t="shared" si="46"/>
        <v>-1</v>
      </c>
      <c r="W121" s="52">
        <f t="shared" si="47"/>
        <v>-1</v>
      </c>
      <c r="X121" s="52">
        <f t="shared" si="41"/>
        <v>-0.47593582887700592</v>
      </c>
      <c r="Y121" s="52">
        <f>VLOOKUP(M121,_data_models!$B:$D,3,0)</f>
        <v>52.410000000000004</v>
      </c>
      <c r="Z121" s="52">
        <f t="shared" si="33"/>
        <v>52.961978609625668</v>
      </c>
      <c r="AA121" s="53">
        <f t="shared" si="48"/>
        <v>-0.72686890251791425</v>
      </c>
      <c r="AB121" s="53">
        <f t="shared" si="49"/>
        <v>0.72686890251791425</v>
      </c>
      <c r="AC121" s="52">
        <f t="shared" si="50"/>
        <v>-0.51395721925133842</v>
      </c>
      <c r="AD121" s="52">
        <f t="shared" si="51"/>
        <v>-1</v>
      </c>
      <c r="AE121" s="52">
        <f t="shared" si="52"/>
        <v>-1</v>
      </c>
      <c r="AF121" s="52">
        <f t="shared" si="34"/>
        <v>-1.2788475121435781</v>
      </c>
      <c r="AG121" s="76">
        <f t="shared" si="35"/>
        <v>1.2788475121435781</v>
      </c>
      <c r="AH121" s="52">
        <f t="shared" si="36"/>
        <v>-0.45087959770508235</v>
      </c>
      <c r="AI121" s="52">
        <f t="shared" si="37"/>
        <v>0.45087959770508235</v>
      </c>
      <c r="AJ121" s="52">
        <f t="shared" si="38"/>
        <v>-0.46989029289224504</v>
      </c>
      <c r="AK121" s="52">
        <f t="shared" si="39"/>
        <v>0.46989029289224504</v>
      </c>
      <c r="AL121" s="57"/>
      <c r="AM121" s="85"/>
    </row>
    <row r="122" spans="1:39" ht="16" customHeight="1" x14ac:dyDescent="0.2">
      <c r="A122" s="19" t="s">
        <v>117</v>
      </c>
      <c r="B122" s="19">
        <v>2008</v>
      </c>
      <c r="C122" s="19">
        <v>7</v>
      </c>
      <c r="D122" s="19" t="s">
        <v>60</v>
      </c>
      <c r="E122" s="47">
        <v>39752</v>
      </c>
      <c r="F122" s="47">
        <v>39754</v>
      </c>
      <c r="G122" s="19">
        <v>24</v>
      </c>
      <c r="H122" s="48">
        <v>52.5</v>
      </c>
      <c r="I122" s="48">
        <v>47.5</v>
      </c>
      <c r="J122" s="49">
        <v>0.95</v>
      </c>
      <c r="K122" s="48" t="s">
        <v>60</v>
      </c>
      <c r="L122" s="48" t="s">
        <v>60</v>
      </c>
      <c r="M122" s="47">
        <v>39752</v>
      </c>
      <c r="N122" s="50" t="s">
        <v>60</v>
      </c>
      <c r="O122" s="48">
        <f>VLOOKUP($B122,_data_elections!$A$2:$E$6,5,0)</f>
        <v>53.688847512143582</v>
      </c>
      <c r="P122" s="51">
        <f>IF(ISERROR(VLOOKUP(M122,_data_RCP!$B:$D,3,0)),"",VLOOKUP(M122,_data_RCP!$B:$D,3,0))</f>
        <v>53.475935828877006</v>
      </c>
      <c r="Q122" s="52">
        <f t="shared" si="40"/>
        <v>-1.1888475121435818</v>
      </c>
      <c r="R122" s="53">
        <f t="shared" si="42"/>
        <v>-0.21291168326657584</v>
      </c>
      <c r="S122" s="53">
        <f t="shared" si="43"/>
        <v>1.1888475121435818</v>
      </c>
      <c r="T122" s="53">
        <f t="shared" si="44"/>
        <v>0.21291168326657584</v>
      </c>
      <c r="U122" s="52">
        <f t="shared" si="45"/>
        <v>-0.97593582887700592</v>
      </c>
      <c r="V122" s="52">
        <f t="shared" si="46"/>
        <v>-1</v>
      </c>
      <c r="W122" s="52">
        <f t="shared" si="47"/>
        <v>-1</v>
      </c>
      <c r="X122" s="52">
        <f t="shared" si="41"/>
        <v>-0.97593582887700592</v>
      </c>
      <c r="Y122" s="52">
        <f>VLOOKUP(M122,_data_models!$B:$D,3,0)</f>
        <v>52.410000000000004</v>
      </c>
      <c r="Z122" s="52">
        <f t="shared" si="33"/>
        <v>52.795311942958996</v>
      </c>
      <c r="AA122" s="53">
        <f t="shared" si="48"/>
        <v>-0.89353556918458565</v>
      </c>
      <c r="AB122" s="53">
        <f t="shared" si="49"/>
        <v>0.89353556918458565</v>
      </c>
      <c r="AC122" s="52">
        <f t="shared" si="50"/>
        <v>-0.68062388591800982</v>
      </c>
      <c r="AD122" s="52">
        <f t="shared" si="51"/>
        <v>-1</v>
      </c>
      <c r="AE122" s="52">
        <f t="shared" si="52"/>
        <v>-1</v>
      </c>
      <c r="AF122" s="52">
        <f t="shared" si="34"/>
        <v>-1.2788475121435781</v>
      </c>
      <c r="AG122" s="76">
        <f t="shared" si="35"/>
        <v>1.2788475121435781</v>
      </c>
      <c r="AH122" s="52">
        <f t="shared" si="36"/>
        <v>-0.70087959770508235</v>
      </c>
      <c r="AI122" s="52">
        <f t="shared" si="37"/>
        <v>0.70087959770508235</v>
      </c>
      <c r="AJ122" s="52">
        <f t="shared" si="38"/>
        <v>-0.55322362622558074</v>
      </c>
      <c r="AK122" s="52">
        <f t="shared" si="39"/>
        <v>0.55322362622558074</v>
      </c>
      <c r="AL122" s="57"/>
      <c r="AM122" s="85"/>
    </row>
    <row r="123" spans="1:39" ht="16" customHeight="1" x14ac:dyDescent="0.2">
      <c r="A123" s="19" t="s">
        <v>117</v>
      </c>
      <c r="B123" s="19">
        <v>2008</v>
      </c>
      <c r="C123" s="19">
        <v>7</v>
      </c>
      <c r="D123" s="19" t="s">
        <v>60</v>
      </c>
      <c r="E123" s="47">
        <v>39752</v>
      </c>
      <c r="F123" s="47">
        <v>39754</v>
      </c>
      <c r="G123" s="19">
        <v>12</v>
      </c>
      <c r="H123" s="48">
        <v>52.5</v>
      </c>
      <c r="I123" s="48">
        <v>47.5</v>
      </c>
      <c r="J123" s="49">
        <v>1</v>
      </c>
      <c r="K123" s="48" t="s">
        <v>60</v>
      </c>
      <c r="L123" s="48" t="s">
        <v>60</v>
      </c>
      <c r="M123" s="47">
        <v>39752</v>
      </c>
      <c r="N123" s="50" t="s">
        <v>60</v>
      </c>
      <c r="O123" s="48">
        <f>VLOOKUP($B123,_data_elections!$A$2:$E$6,5,0)</f>
        <v>53.688847512143582</v>
      </c>
      <c r="P123" s="51">
        <f>IF(ISERROR(VLOOKUP(M123,_data_RCP!$B:$D,3,0)),"",VLOOKUP(M123,_data_RCP!$B:$D,3,0))</f>
        <v>53.475935828877006</v>
      </c>
      <c r="Q123" s="52">
        <f t="shared" si="40"/>
        <v>-1.1888475121435818</v>
      </c>
      <c r="R123" s="53">
        <f t="shared" si="42"/>
        <v>-0.21291168326657584</v>
      </c>
      <c r="S123" s="53">
        <f t="shared" si="43"/>
        <v>1.1888475121435818</v>
      </c>
      <c r="T123" s="53">
        <f t="shared" si="44"/>
        <v>0.21291168326657584</v>
      </c>
      <c r="U123" s="52">
        <f t="shared" si="45"/>
        <v>-0.97593582887700592</v>
      </c>
      <c r="V123" s="52">
        <f t="shared" si="46"/>
        <v>-1</v>
      </c>
      <c r="W123" s="52">
        <f t="shared" si="47"/>
        <v>-1</v>
      </c>
      <c r="X123" s="52">
        <f t="shared" si="41"/>
        <v>-0.97593582887700592</v>
      </c>
      <c r="Y123" s="52">
        <f>VLOOKUP(M123,_data_models!$B:$D,3,0)</f>
        <v>52.410000000000004</v>
      </c>
      <c r="Z123" s="52">
        <f t="shared" si="33"/>
        <v>52.795311942958996</v>
      </c>
      <c r="AA123" s="53">
        <f t="shared" si="48"/>
        <v>-0.89353556918458565</v>
      </c>
      <c r="AB123" s="53">
        <f t="shared" si="49"/>
        <v>0.89353556918458565</v>
      </c>
      <c r="AC123" s="52">
        <f t="shared" si="50"/>
        <v>-0.68062388591800982</v>
      </c>
      <c r="AD123" s="52">
        <f t="shared" si="51"/>
        <v>-1</v>
      </c>
      <c r="AE123" s="52">
        <f t="shared" si="52"/>
        <v>-1</v>
      </c>
      <c r="AF123" s="52">
        <f t="shared" si="34"/>
        <v>-1.2788475121435781</v>
      </c>
      <c r="AG123" s="76">
        <f t="shared" si="35"/>
        <v>1.2788475121435781</v>
      </c>
      <c r="AH123" s="52">
        <f t="shared" si="36"/>
        <v>-0.70087959770508235</v>
      </c>
      <c r="AI123" s="52">
        <f t="shared" si="37"/>
        <v>0.70087959770508235</v>
      </c>
      <c r="AJ123" s="52">
        <f t="shared" si="38"/>
        <v>-0.55322362622558074</v>
      </c>
      <c r="AK123" s="52">
        <f t="shared" si="39"/>
        <v>0.55322362622558074</v>
      </c>
      <c r="AL123" s="57"/>
      <c r="AM123" s="85"/>
    </row>
    <row r="124" spans="1:39" ht="16" customHeight="1" x14ac:dyDescent="0.2">
      <c r="A124" s="19" t="s">
        <v>117</v>
      </c>
      <c r="B124" s="19">
        <v>2008</v>
      </c>
      <c r="C124" s="19">
        <v>7</v>
      </c>
      <c r="D124" s="19" t="s">
        <v>60</v>
      </c>
      <c r="E124" s="47">
        <v>39752</v>
      </c>
      <c r="F124" s="47">
        <v>39754</v>
      </c>
      <c r="G124" s="19">
        <v>5</v>
      </c>
      <c r="H124" s="48">
        <v>52</v>
      </c>
      <c r="I124" s="48">
        <v>48</v>
      </c>
      <c r="J124" s="49">
        <v>0.95</v>
      </c>
      <c r="K124" s="48" t="s">
        <v>60</v>
      </c>
      <c r="L124" s="48" t="s">
        <v>60</v>
      </c>
      <c r="M124" s="47">
        <v>39752</v>
      </c>
      <c r="N124" s="50" t="s">
        <v>60</v>
      </c>
      <c r="O124" s="48">
        <f>VLOOKUP($B124,_data_elections!$A$2:$E$6,5,0)</f>
        <v>53.688847512143582</v>
      </c>
      <c r="P124" s="51">
        <f>IF(ISERROR(VLOOKUP(M124,_data_RCP!$B:$D,3,0)),"",VLOOKUP(M124,_data_RCP!$B:$D,3,0))</f>
        <v>53.475935828877006</v>
      </c>
      <c r="Q124" s="52">
        <f t="shared" si="40"/>
        <v>-1.6888475121435818</v>
      </c>
      <c r="R124" s="53">
        <f t="shared" si="42"/>
        <v>-0.21291168326657584</v>
      </c>
      <c r="S124" s="53">
        <f t="shared" si="43"/>
        <v>1.6888475121435818</v>
      </c>
      <c r="T124" s="53">
        <f t="shared" si="44"/>
        <v>0.21291168326657584</v>
      </c>
      <c r="U124" s="52">
        <f t="shared" si="45"/>
        <v>-1.4759358288770059</v>
      </c>
      <c r="V124" s="52">
        <f t="shared" si="46"/>
        <v>-1</v>
      </c>
      <c r="W124" s="52">
        <f t="shared" si="47"/>
        <v>-1</v>
      </c>
      <c r="X124" s="52">
        <f t="shared" si="41"/>
        <v>-1.4759358288770059</v>
      </c>
      <c r="Y124" s="52">
        <f>VLOOKUP(M124,_data_models!$B:$D,3,0)</f>
        <v>52.410000000000004</v>
      </c>
      <c r="Z124" s="52">
        <f t="shared" si="33"/>
        <v>52.628645276292332</v>
      </c>
      <c r="AA124" s="53">
        <f t="shared" si="48"/>
        <v>-1.06020223585125</v>
      </c>
      <c r="AB124" s="53">
        <f t="shared" si="49"/>
        <v>1.06020223585125</v>
      </c>
      <c r="AC124" s="52">
        <f t="shared" si="50"/>
        <v>-0.84729055258467412</v>
      </c>
      <c r="AD124" s="52">
        <f t="shared" si="51"/>
        <v>-1</v>
      </c>
      <c r="AE124" s="52">
        <f t="shared" si="52"/>
        <v>-1</v>
      </c>
      <c r="AF124" s="52">
        <f t="shared" si="34"/>
        <v>-1.2788475121435781</v>
      </c>
      <c r="AG124" s="76">
        <f t="shared" si="35"/>
        <v>1.2788475121435781</v>
      </c>
      <c r="AH124" s="52">
        <f t="shared" si="36"/>
        <v>-0.95087959770508235</v>
      </c>
      <c r="AI124" s="52">
        <f t="shared" si="37"/>
        <v>0.95087959770508235</v>
      </c>
      <c r="AJ124" s="52">
        <f t="shared" si="38"/>
        <v>-0.63655695955891645</v>
      </c>
      <c r="AK124" s="52">
        <f t="shared" si="39"/>
        <v>0.63655695955891645</v>
      </c>
      <c r="AL124" s="57"/>
      <c r="AM124" s="85"/>
    </row>
    <row r="125" spans="1:39" ht="16" customHeight="1" x14ac:dyDescent="0.2">
      <c r="A125" s="19" t="s">
        <v>117</v>
      </c>
      <c r="B125" s="19">
        <v>2008</v>
      </c>
      <c r="C125" s="19">
        <v>7</v>
      </c>
      <c r="D125" s="19" t="s">
        <v>60</v>
      </c>
      <c r="E125" s="47">
        <v>39752</v>
      </c>
      <c r="F125" s="47">
        <v>39754</v>
      </c>
      <c r="G125" s="19">
        <v>2</v>
      </c>
      <c r="H125" s="48">
        <v>52</v>
      </c>
      <c r="I125" s="48">
        <v>48</v>
      </c>
      <c r="J125" s="49">
        <v>0.99</v>
      </c>
      <c r="K125" s="48" t="s">
        <v>60</v>
      </c>
      <c r="L125" s="48" t="s">
        <v>60</v>
      </c>
      <c r="M125" s="47">
        <v>39752</v>
      </c>
      <c r="N125" s="50" t="s">
        <v>60</v>
      </c>
      <c r="O125" s="48">
        <f>VLOOKUP($B125,_data_elections!$A$2:$E$6,5,0)</f>
        <v>53.688847512143582</v>
      </c>
      <c r="P125" s="51">
        <f>IF(ISERROR(VLOOKUP(M125,_data_RCP!$B:$D,3,0)),"",VLOOKUP(M125,_data_RCP!$B:$D,3,0))</f>
        <v>53.475935828877006</v>
      </c>
      <c r="Q125" s="52">
        <f t="shared" si="40"/>
        <v>-1.6888475121435818</v>
      </c>
      <c r="R125" s="53">
        <f t="shared" si="42"/>
        <v>-0.21291168326657584</v>
      </c>
      <c r="S125" s="53">
        <f t="shared" si="43"/>
        <v>1.6888475121435818</v>
      </c>
      <c r="T125" s="53">
        <f t="shared" si="44"/>
        <v>0.21291168326657584</v>
      </c>
      <c r="U125" s="52">
        <f t="shared" si="45"/>
        <v>-1.4759358288770059</v>
      </c>
      <c r="V125" s="52">
        <f t="shared" si="46"/>
        <v>-1</v>
      </c>
      <c r="W125" s="52">
        <f t="shared" si="47"/>
        <v>-1</v>
      </c>
      <c r="X125" s="52">
        <f t="shared" si="41"/>
        <v>-1.4759358288770059</v>
      </c>
      <c r="Y125" s="52">
        <f>VLOOKUP(M125,_data_models!$B:$D,3,0)</f>
        <v>52.410000000000004</v>
      </c>
      <c r="Z125" s="52">
        <f t="shared" si="33"/>
        <v>52.628645276292332</v>
      </c>
      <c r="AA125" s="53">
        <f t="shared" si="48"/>
        <v>-1.06020223585125</v>
      </c>
      <c r="AB125" s="53">
        <f t="shared" si="49"/>
        <v>1.06020223585125</v>
      </c>
      <c r="AC125" s="52">
        <f t="shared" si="50"/>
        <v>-0.84729055258467412</v>
      </c>
      <c r="AD125" s="52">
        <f t="shared" si="51"/>
        <v>-1</v>
      </c>
      <c r="AE125" s="52">
        <f t="shared" si="52"/>
        <v>-1</v>
      </c>
      <c r="AF125" s="52">
        <f t="shared" si="34"/>
        <v>-1.2788475121435781</v>
      </c>
      <c r="AG125" s="76">
        <f t="shared" si="35"/>
        <v>1.2788475121435781</v>
      </c>
      <c r="AH125" s="52">
        <f t="shared" si="36"/>
        <v>-0.95087959770508235</v>
      </c>
      <c r="AI125" s="52">
        <f t="shared" si="37"/>
        <v>0.95087959770508235</v>
      </c>
      <c r="AJ125" s="52">
        <f t="shared" si="38"/>
        <v>-0.63655695955891645</v>
      </c>
      <c r="AK125" s="52">
        <f t="shared" si="39"/>
        <v>0.63655695955891645</v>
      </c>
      <c r="AL125" s="57"/>
      <c r="AM125" s="85"/>
    </row>
    <row r="126" spans="1:39" ht="16" customHeight="1" x14ac:dyDescent="0.2">
      <c r="A126" s="19" t="s">
        <v>117</v>
      </c>
      <c r="B126" s="19">
        <v>2008</v>
      </c>
      <c r="C126" s="19">
        <v>7</v>
      </c>
      <c r="D126" s="19" t="s">
        <v>60</v>
      </c>
      <c r="E126" s="47">
        <v>39752</v>
      </c>
      <c r="F126" s="47">
        <v>39754</v>
      </c>
      <c r="G126" s="19">
        <v>18</v>
      </c>
      <c r="H126" s="48">
        <v>50.7</v>
      </c>
      <c r="I126" s="48">
        <v>49.3</v>
      </c>
      <c r="J126" s="49">
        <v>1</v>
      </c>
      <c r="K126" s="48" t="s">
        <v>60</v>
      </c>
      <c r="L126" s="48" t="s">
        <v>60</v>
      </c>
      <c r="M126" s="47">
        <v>39752</v>
      </c>
      <c r="N126" s="50" t="s">
        <v>60</v>
      </c>
      <c r="O126" s="48">
        <f>VLOOKUP($B126,_data_elections!$A$2:$E$6,5,0)</f>
        <v>53.688847512143582</v>
      </c>
      <c r="P126" s="51">
        <f>IF(ISERROR(VLOOKUP(M126,_data_RCP!$B:$D,3,0)),"",VLOOKUP(M126,_data_RCP!$B:$D,3,0))</f>
        <v>53.475935828877006</v>
      </c>
      <c r="Q126" s="52">
        <f t="shared" si="40"/>
        <v>-2.9888475121435789</v>
      </c>
      <c r="R126" s="53">
        <f t="shared" si="42"/>
        <v>-0.21291168326657584</v>
      </c>
      <c r="S126" s="53">
        <f t="shared" si="43"/>
        <v>2.9888475121435789</v>
      </c>
      <c r="T126" s="53">
        <f t="shared" si="44"/>
        <v>0.21291168326657584</v>
      </c>
      <c r="U126" s="52">
        <f t="shared" si="45"/>
        <v>-2.7759358288770031</v>
      </c>
      <c r="V126" s="52">
        <f t="shared" si="46"/>
        <v>-1</v>
      </c>
      <c r="W126" s="52">
        <f t="shared" si="47"/>
        <v>-1</v>
      </c>
      <c r="X126" s="52">
        <f t="shared" si="41"/>
        <v>-2.7759358288770031</v>
      </c>
      <c r="Y126" s="52">
        <f>VLOOKUP(M126,_data_models!$B:$D,3,0)</f>
        <v>52.410000000000004</v>
      </c>
      <c r="Z126" s="52">
        <f t="shared" si="33"/>
        <v>52.195311942959002</v>
      </c>
      <c r="AA126" s="53">
        <f t="shared" si="48"/>
        <v>-1.49353556918458</v>
      </c>
      <c r="AB126" s="53">
        <f t="shared" si="49"/>
        <v>1.49353556918458</v>
      </c>
      <c r="AC126" s="52">
        <f t="shared" si="50"/>
        <v>-1.2806238859180041</v>
      </c>
      <c r="AD126" s="52">
        <f t="shared" si="51"/>
        <v>-1</v>
      </c>
      <c r="AE126" s="52">
        <f t="shared" si="52"/>
        <v>-1</v>
      </c>
      <c r="AF126" s="52">
        <f t="shared" si="34"/>
        <v>-1.2788475121435781</v>
      </c>
      <c r="AG126" s="76">
        <f t="shared" si="35"/>
        <v>1.2788475121435781</v>
      </c>
      <c r="AH126" s="52">
        <f t="shared" si="36"/>
        <v>-1.6008795977050738</v>
      </c>
      <c r="AI126" s="52">
        <f t="shared" si="37"/>
        <v>1.6008795977050738</v>
      </c>
      <c r="AJ126" s="52">
        <f t="shared" si="38"/>
        <v>-0.8532236262255779</v>
      </c>
      <c r="AK126" s="52">
        <f t="shared" si="39"/>
        <v>0.8532236262255779</v>
      </c>
      <c r="AL126" s="57"/>
      <c r="AM126" s="85"/>
    </row>
    <row r="127" spans="1:39" ht="16" customHeight="1" x14ac:dyDescent="0.2">
      <c r="A127" s="19" t="s">
        <v>117</v>
      </c>
      <c r="B127" s="19">
        <v>2008</v>
      </c>
      <c r="C127" s="19">
        <v>7</v>
      </c>
      <c r="D127" s="19" t="s">
        <v>60</v>
      </c>
      <c r="E127" s="47">
        <v>39752</v>
      </c>
      <c r="F127" s="47">
        <v>39754</v>
      </c>
      <c r="G127" s="19">
        <v>20</v>
      </c>
      <c r="H127" s="48">
        <v>52</v>
      </c>
      <c r="I127" s="48">
        <v>48</v>
      </c>
      <c r="J127" s="49">
        <v>0.95</v>
      </c>
      <c r="K127" s="48" t="s">
        <v>60</v>
      </c>
      <c r="L127" s="48" t="s">
        <v>60</v>
      </c>
      <c r="M127" s="47">
        <v>39753</v>
      </c>
      <c r="N127" s="50" t="s">
        <v>60</v>
      </c>
      <c r="O127" s="48">
        <f>VLOOKUP($B127,_data_elections!$A$2:$E$6,5,0)</f>
        <v>53.688847512143582</v>
      </c>
      <c r="P127" s="51">
        <f>IF(ISERROR(VLOOKUP(M127,_data_RCP!$B:$D,3,0)),"",VLOOKUP(M127,_data_RCP!$B:$D,3,0))</f>
        <v>53.617021276595743</v>
      </c>
      <c r="Q127" s="52">
        <f t="shared" si="40"/>
        <v>-1.6888475121435818</v>
      </c>
      <c r="R127" s="53">
        <f t="shared" si="42"/>
        <v>-7.1826235547838735E-2</v>
      </c>
      <c r="S127" s="53">
        <f t="shared" si="43"/>
        <v>1.6888475121435818</v>
      </c>
      <c r="T127" s="53">
        <f t="shared" si="44"/>
        <v>7.1826235547838735E-2</v>
      </c>
      <c r="U127" s="52">
        <f t="shared" si="45"/>
        <v>-1.617021276595743</v>
      </c>
      <c r="V127" s="52">
        <f t="shared" si="46"/>
        <v>-1</v>
      </c>
      <c r="W127" s="52">
        <f t="shared" si="47"/>
        <v>-1</v>
      </c>
      <c r="X127" s="52">
        <f t="shared" si="41"/>
        <v>-1.617021276595743</v>
      </c>
      <c r="Y127" s="52">
        <f>VLOOKUP(M127,_data_models!$B:$D,3,0)</f>
        <v>52.410000000000004</v>
      </c>
      <c r="Z127" s="52">
        <f t="shared" si="33"/>
        <v>52.675673758865251</v>
      </c>
      <c r="AA127" s="53">
        <f t="shared" si="48"/>
        <v>-1.0131737532783305</v>
      </c>
      <c r="AB127" s="53">
        <f t="shared" si="49"/>
        <v>1.0131737532783305</v>
      </c>
      <c r="AC127" s="52">
        <f t="shared" si="50"/>
        <v>-0.94134751773049175</v>
      </c>
      <c r="AD127" s="52">
        <f t="shared" si="51"/>
        <v>-1</v>
      </c>
      <c r="AE127" s="52">
        <f t="shared" si="52"/>
        <v>-1</v>
      </c>
      <c r="AF127" s="52">
        <f t="shared" si="34"/>
        <v>-1.2788475121435781</v>
      </c>
      <c r="AG127" s="76">
        <f t="shared" si="35"/>
        <v>1.2788475121435781</v>
      </c>
      <c r="AH127" s="52">
        <f t="shared" si="36"/>
        <v>-0.88033687384570669</v>
      </c>
      <c r="AI127" s="52">
        <f t="shared" si="37"/>
        <v>0.88033687384570669</v>
      </c>
      <c r="AJ127" s="52">
        <f t="shared" si="38"/>
        <v>-0.54249999441308461</v>
      </c>
      <c r="AK127" s="52">
        <f t="shared" si="39"/>
        <v>0.54249999441308461</v>
      </c>
      <c r="AL127" s="57"/>
      <c r="AM127" s="85"/>
    </row>
    <row r="128" spans="1:39" ht="16" customHeight="1" x14ac:dyDescent="0.2">
      <c r="A128" s="19" t="s">
        <v>117</v>
      </c>
      <c r="B128" s="19">
        <v>2008</v>
      </c>
      <c r="C128" s="19">
        <v>7</v>
      </c>
      <c r="D128" s="19" t="s">
        <v>60</v>
      </c>
      <c r="E128" s="47">
        <v>39752</v>
      </c>
      <c r="F128" s="47">
        <v>39754</v>
      </c>
      <c r="G128" s="19">
        <v>3</v>
      </c>
      <c r="H128" s="48">
        <v>53</v>
      </c>
      <c r="I128" s="48">
        <v>47</v>
      </c>
      <c r="J128" s="49">
        <v>1</v>
      </c>
      <c r="K128" s="48" t="s">
        <v>60</v>
      </c>
      <c r="L128" s="48" t="s">
        <v>60</v>
      </c>
      <c r="M128" s="47">
        <v>39754</v>
      </c>
      <c r="N128" s="50" t="s">
        <v>60</v>
      </c>
      <c r="O128" s="48">
        <f>VLOOKUP($B128,_data_elections!$A$2:$E$6,5,0)</f>
        <v>53.688847512143582</v>
      </c>
      <c r="P128" s="51">
        <f>IF(ISERROR(VLOOKUP(M128,_data_RCP!$B:$D,3,0)),"",VLOOKUP(M128,_data_RCP!$B:$D,3,0))</f>
        <v>53.368421052631589</v>
      </c>
      <c r="Q128" s="52">
        <f t="shared" si="40"/>
        <v>-0.68884751214358175</v>
      </c>
      <c r="R128" s="53">
        <f t="shared" si="42"/>
        <v>-0.32042645951199233</v>
      </c>
      <c r="S128" s="53">
        <f t="shared" si="43"/>
        <v>0.68884751214358175</v>
      </c>
      <c r="T128" s="53">
        <f t="shared" si="44"/>
        <v>0.32042645951199233</v>
      </c>
      <c r="U128" s="52">
        <f t="shared" si="45"/>
        <v>-0.36842105263158942</v>
      </c>
      <c r="V128" s="52">
        <f t="shared" si="46"/>
        <v>-1</v>
      </c>
      <c r="W128" s="52">
        <f t="shared" si="47"/>
        <v>-1</v>
      </c>
      <c r="X128" s="52">
        <f t="shared" si="41"/>
        <v>-0.36842105263158942</v>
      </c>
      <c r="Y128" s="52">
        <f>VLOOKUP(M128,_data_models!$B:$D,3,0)</f>
        <v>52.410000000000004</v>
      </c>
      <c r="Z128" s="52">
        <f t="shared" si="33"/>
        <v>52.926140350877198</v>
      </c>
      <c r="AA128" s="53">
        <f t="shared" si="48"/>
        <v>-0.76270716126638405</v>
      </c>
      <c r="AB128" s="53">
        <f t="shared" si="49"/>
        <v>0.76270716126638405</v>
      </c>
      <c r="AC128" s="52">
        <f t="shared" si="50"/>
        <v>-0.44228070175439171</v>
      </c>
      <c r="AD128" s="52">
        <f t="shared" si="51"/>
        <v>-1</v>
      </c>
      <c r="AE128" s="52">
        <f t="shared" si="52"/>
        <v>-1</v>
      </c>
      <c r="AF128" s="52">
        <f t="shared" si="34"/>
        <v>-1.2788475121435781</v>
      </c>
      <c r="AG128" s="76">
        <f t="shared" si="35"/>
        <v>1.2788475121435781</v>
      </c>
      <c r="AH128" s="52">
        <f t="shared" si="36"/>
        <v>-0.50463698582778704</v>
      </c>
      <c r="AI128" s="52">
        <f t="shared" si="37"/>
        <v>0.50463698582778704</v>
      </c>
      <c r="AJ128" s="52">
        <f t="shared" si="38"/>
        <v>-0.54156681038918464</v>
      </c>
      <c r="AK128" s="52">
        <f t="shared" si="39"/>
        <v>0.54156681038918464</v>
      </c>
      <c r="AL128" s="57"/>
      <c r="AM128" s="85"/>
    </row>
    <row r="129" spans="1:39" ht="16" customHeight="1" x14ac:dyDescent="0.2">
      <c r="A129" s="19" t="s">
        <v>117</v>
      </c>
      <c r="B129" s="19">
        <v>2008</v>
      </c>
      <c r="C129" s="19">
        <v>7</v>
      </c>
      <c r="D129" s="19" t="s">
        <v>60</v>
      </c>
      <c r="E129" s="47">
        <v>39752</v>
      </c>
      <c r="F129" s="47">
        <v>39754</v>
      </c>
      <c r="G129" s="19">
        <v>16</v>
      </c>
      <c r="H129" s="48">
        <v>52.5</v>
      </c>
      <c r="I129" s="48">
        <v>47.5</v>
      </c>
      <c r="J129" s="49">
        <v>0.95</v>
      </c>
      <c r="K129" s="48" t="s">
        <v>60</v>
      </c>
      <c r="L129" s="48" t="s">
        <v>60</v>
      </c>
      <c r="M129" s="47">
        <v>39754</v>
      </c>
      <c r="N129" s="50" t="s">
        <v>60</v>
      </c>
      <c r="O129" s="48">
        <f>VLOOKUP($B129,_data_elections!$A$2:$E$6,5,0)</f>
        <v>53.688847512143582</v>
      </c>
      <c r="P129" s="51">
        <f>IF(ISERROR(VLOOKUP(M129,_data_RCP!$B:$D,3,0)),"",VLOOKUP(M129,_data_RCP!$B:$D,3,0))</f>
        <v>53.368421052631589</v>
      </c>
      <c r="Q129" s="52">
        <f t="shared" si="40"/>
        <v>-1.1888475121435818</v>
      </c>
      <c r="R129" s="53">
        <f t="shared" si="42"/>
        <v>-0.32042645951199233</v>
      </c>
      <c r="S129" s="53">
        <f t="shared" si="43"/>
        <v>1.1888475121435818</v>
      </c>
      <c r="T129" s="53">
        <f t="shared" si="44"/>
        <v>0.32042645951199233</v>
      </c>
      <c r="U129" s="52">
        <f t="shared" si="45"/>
        <v>-0.86842105263158942</v>
      </c>
      <c r="V129" s="52">
        <f t="shared" si="46"/>
        <v>-1</v>
      </c>
      <c r="W129" s="52">
        <f t="shared" si="47"/>
        <v>-1</v>
      </c>
      <c r="X129" s="52">
        <f t="shared" si="41"/>
        <v>-0.86842105263158942</v>
      </c>
      <c r="Y129" s="52">
        <f>VLOOKUP(M129,_data_models!$B:$D,3,0)</f>
        <v>52.410000000000004</v>
      </c>
      <c r="Z129" s="52">
        <f t="shared" si="33"/>
        <v>52.759473684210526</v>
      </c>
      <c r="AA129" s="53">
        <f t="shared" si="48"/>
        <v>-0.92937382793305545</v>
      </c>
      <c r="AB129" s="53">
        <f t="shared" si="49"/>
        <v>0.92937382793305545</v>
      </c>
      <c r="AC129" s="52">
        <f t="shared" si="50"/>
        <v>-0.60894736842106312</v>
      </c>
      <c r="AD129" s="52">
        <f t="shared" si="51"/>
        <v>-1</v>
      </c>
      <c r="AE129" s="52">
        <f t="shared" si="52"/>
        <v>-1</v>
      </c>
      <c r="AF129" s="52">
        <f t="shared" si="34"/>
        <v>-1.2788475121435781</v>
      </c>
      <c r="AG129" s="76">
        <f t="shared" si="35"/>
        <v>1.2788475121435781</v>
      </c>
      <c r="AH129" s="52">
        <f t="shared" si="36"/>
        <v>-0.75463698582778704</v>
      </c>
      <c r="AI129" s="52">
        <f t="shared" si="37"/>
        <v>0.75463698582778704</v>
      </c>
      <c r="AJ129" s="52">
        <f t="shared" si="38"/>
        <v>-0.62490014372252745</v>
      </c>
      <c r="AK129" s="52">
        <f t="shared" si="39"/>
        <v>0.62490014372252745</v>
      </c>
      <c r="AL129" s="57"/>
      <c r="AM129" s="85"/>
    </row>
    <row r="130" spans="1:39" ht="16" customHeight="1" x14ac:dyDescent="0.2">
      <c r="A130" s="19" t="s">
        <v>118</v>
      </c>
      <c r="B130" s="19">
        <v>2012</v>
      </c>
      <c r="C130" s="19">
        <v>1</v>
      </c>
      <c r="D130" s="19" t="s">
        <v>60</v>
      </c>
      <c r="E130" s="47">
        <v>40891</v>
      </c>
      <c r="F130" s="47">
        <v>40910</v>
      </c>
      <c r="G130" s="19">
        <v>15</v>
      </c>
      <c r="H130" s="48">
        <v>48</v>
      </c>
      <c r="I130" s="48">
        <v>52</v>
      </c>
      <c r="J130" s="49">
        <v>1</v>
      </c>
      <c r="K130" s="48" t="s">
        <v>60</v>
      </c>
      <c r="L130" s="48" t="s">
        <v>60</v>
      </c>
      <c r="M130" s="47">
        <v>40891</v>
      </c>
      <c r="N130" s="50" t="s">
        <v>60</v>
      </c>
      <c r="O130" s="48">
        <f>VLOOKUP($B130,_data_elections!$A$2:$E$6,5,0)</f>
        <v>51.963862252009761</v>
      </c>
      <c r="P130" s="51">
        <f>IF(ISERROR(VLOOKUP(M130,_data_RCP!$B:$D,3,0)),"",VLOOKUP(M130,_data_RCP!$B:$D,3,0))</f>
        <v>50.877192982456144</v>
      </c>
      <c r="Q130" s="52">
        <f t="shared" si="40"/>
        <v>-3.9638622520097613</v>
      </c>
      <c r="R130" s="53">
        <f t="shared" si="42"/>
        <v>-1.0866692695536173</v>
      </c>
      <c r="S130" s="53">
        <f t="shared" si="43"/>
        <v>3.9638622520097613</v>
      </c>
      <c r="T130" s="53">
        <f t="shared" si="44"/>
        <v>1.0866692695536173</v>
      </c>
      <c r="U130" s="52">
        <f t="shared" si="45"/>
        <v>-2.877192982456144</v>
      </c>
      <c r="V130" s="52">
        <f t="shared" si="46"/>
        <v>-1</v>
      </c>
      <c r="W130" s="52">
        <f t="shared" si="47"/>
        <v>-1</v>
      </c>
      <c r="X130" s="52">
        <f t="shared" si="41"/>
        <v>-2.877192982456144</v>
      </c>
      <c r="Y130" s="52">
        <f>VLOOKUP(M130,_data_models!$B:$D,3,0)</f>
        <v>48.133333333333326</v>
      </c>
      <c r="Z130" s="52">
        <f t="shared" ref="Z130:Z193" si="53">AVERAGE(Y130,P130,H130)</f>
        <v>49.003508771929823</v>
      </c>
      <c r="AA130" s="53">
        <f t="shared" si="48"/>
        <v>-2.960353480079938</v>
      </c>
      <c r="AB130" s="53">
        <f t="shared" si="49"/>
        <v>2.960353480079938</v>
      </c>
      <c r="AC130" s="52">
        <f t="shared" si="50"/>
        <v>-1.8736842105263207</v>
      </c>
      <c r="AD130" s="52">
        <f t="shared" si="51"/>
        <v>-1</v>
      </c>
      <c r="AE130" s="52">
        <f t="shared" si="52"/>
        <v>-1</v>
      </c>
      <c r="AF130" s="52">
        <f t="shared" si="34"/>
        <v>-3.8305289186764355</v>
      </c>
      <c r="AG130" s="76">
        <f t="shared" si="35"/>
        <v>3.8305289186764355</v>
      </c>
      <c r="AH130" s="52">
        <f t="shared" si="36"/>
        <v>-2.5252657607816928</v>
      </c>
      <c r="AI130" s="52">
        <f t="shared" si="37"/>
        <v>2.5252657607816928</v>
      </c>
      <c r="AJ130" s="52">
        <f t="shared" si="38"/>
        <v>-2.0235113748167777</v>
      </c>
      <c r="AK130" s="52">
        <f t="shared" si="39"/>
        <v>2.0235113748167777</v>
      </c>
      <c r="AL130" s="57"/>
      <c r="AM130" s="85"/>
    </row>
    <row r="131" spans="1:39" ht="16" customHeight="1" x14ac:dyDescent="0.2">
      <c r="A131" s="19" t="s">
        <v>118</v>
      </c>
      <c r="B131" s="19">
        <v>2012</v>
      </c>
      <c r="C131" s="19">
        <v>1</v>
      </c>
      <c r="D131" s="19" t="s">
        <v>60</v>
      </c>
      <c r="E131" s="47">
        <v>40891</v>
      </c>
      <c r="F131" s="47">
        <v>40910</v>
      </c>
      <c r="G131" s="19">
        <v>11</v>
      </c>
      <c r="H131" s="48">
        <v>49</v>
      </c>
      <c r="I131" s="48">
        <v>51</v>
      </c>
      <c r="J131" s="49">
        <v>0.85</v>
      </c>
      <c r="K131" s="48" t="s">
        <v>60</v>
      </c>
      <c r="L131" s="48" t="s">
        <v>60</v>
      </c>
      <c r="M131" s="47">
        <v>40891</v>
      </c>
      <c r="N131" s="50" t="s">
        <v>60</v>
      </c>
      <c r="O131" s="48">
        <f>VLOOKUP($B131,_data_elections!$A$2:$E$6,5,0)</f>
        <v>51.963862252009761</v>
      </c>
      <c r="P131" s="51">
        <f>IF(ISERROR(VLOOKUP(M131,_data_RCP!$B:$D,3,0)),"",VLOOKUP(M131,_data_RCP!$B:$D,3,0))</f>
        <v>50.877192982456144</v>
      </c>
      <c r="Q131" s="52">
        <f t="shared" si="40"/>
        <v>-2.9638622520097613</v>
      </c>
      <c r="R131" s="53">
        <f t="shared" si="42"/>
        <v>-1.0866692695536173</v>
      </c>
      <c r="S131" s="53">
        <f t="shared" si="43"/>
        <v>2.9638622520097613</v>
      </c>
      <c r="T131" s="53">
        <f t="shared" si="44"/>
        <v>1.0866692695536173</v>
      </c>
      <c r="U131" s="52">
        <f t="shared" si="45"/>
        <v>-1.877192982456144</v>
      </c>
      <c r="V131" s="52">
        <f t="shared" si="46"/>
        <v>-1</v>
      </c>
      <c r="W131" s="52">
        <f t="shared" si="47"/>
        <v>-1</v>
      </c>
      <c r="X131" s="52">
        <f t="shared" si="41"/>
        <v>-1.877192982456144</v>
      </c>
      <c r="Y131" s="52">
        <f>VLOOKUP(M131,_data_models!$B:$D,3,0)</f>
        <v>48.133333333333326</v>
      </c>
      <c r="Z131" s="52">
        <f t="shared" si="53"/>
        <v>49.336842105263152</v>
      </c>
      <c r="AA131" s="53">
        <f t="shared" si="48"/>
        <v>-2.6270201467466094</v>
      </c>
      <c r="AB131" s="53">
        <f t="shared" si="49"/>
        <v>2.6270201467466094</v>
      </c>
      <c r="AC131" s="52">
        <f t="shared" si="50"/>
        <v>-1.5403508771929921</v>
      </c>
      <c r="AD131" s="52">
        <f t="shared" si="51"/>
        <v>-1</v>
      </c>
      <c r="AE131" s="52">
        <f t="shared" si="52"/>
        <v>-1</v>
      </c>
      <c r="AF131" s="52">
        <f t="shared" ref="AF131:AF194" si="54">Y131-O131</f>
        <v>-3.8305289186764355</v>
      </c>
      <c r="AG131" s="76">
        <f t="shared" ref="AG131:AG194" si="55">ABS(AF131)</f>
        <v>3.8305289186764355</v>
      </c>
      <c r="AH131" s="52">
        <f t="shared" ref="AH131:AH194" si="56">AVERAGE(H131,P131)-O131</f>
        <v>-2.0252657607816928</v>
      </c>
      <c r="AI131" s="52">
        <f t="shared" ref="AI131:AI194" si="57">ABS(AH131)</f>
        <v>2.0252657607816928</v>
      </c>
      <c r="AJ131" s="52">
        <f t="shared" ref="AJ131:AJ194" si="58">AVERAGE(P131,Z131)-O131</f>
        <v>-1.8568447081501134</v>
      </c>
      <c r="AK131" s="52">
        <f t="shared" ref="AK131:AK194" si="59">ABS(AJ131)</f>
        <v>1.8568447081501134</v>
      </c>
      <c r="AL131" s="57"/>
      <c r="AM131" s="85"/>
    </row>
    <row r="132" spans="1:39" ht="16" customHeight="1" x14ac:dyDescent="0.2">
      <c r="A132" s="19" t="s">
        <v>118</v>
      </c>
      <c r="B132" s="19">
        <v>2012</v>
      </c>
      <c r="C132" s="19">
        <v>1</v>
      </c>
      <c r="D132" s="19" t="s">
        <v>60</v>
      </c>
      <c r="E132" s="47">
        <v>40891</v>
      </c>
      <c r="F132" s="47">
        <v>40910</v>
      </c>
      <c r="G132" s="19">
        <v>9</v>
      </c>
      <c r="H132" s="48">
        <v>50.5</v>
      </c>
      <c r="I132" s="48">
        <v>49.5</v>
      </c>
      <c r="J132" s="49">
        <v>0.8</v>
      </c>
      <c r="K132" s="48" t="s">
        <v>60</v>
      </c>
      <c r="L132" s="48" t="s">
        <v>60</v>
      </c>
      <c r="M132" s="47">
        <v>40891</v>
      </c>
      <c r="N132" s="50" t="s">
        <v>60</v>
      </c>
      <c r="O132" s="48">
        <f>VLOOKUP($B132,_data_elections!$A$2:$E$6,5,0)</f>
        <v>51.963862252009761</v>
      </c>
      <c r="P132" s="51">
        <f>IF(ISERROR(VLOOKUP(M132,_data_RCP!$B:$D,3,0)),"",VLOOKUP(M132,_data_RCP!$B:$D,3,0))</f>
        <v>50.877192982456144</v>
      </c>
      <c r="Q132" s="52">
        <f t="shared" si="40"/>
        <v>-1.4638622520097613</v>
      </c>
      <c r="R132" s="53">
        <f t="shared" si="42"/>
        <v>-1.0866692695536173</v>
      </c>
      <c r="S132" s="53">
        <f t="shared" si="43"/>
        <v>1.4638622520097613</v>
      </c>
      <c r="T132" s="53">
        <f t="shared" si="44"/>
        <v>1.0866692695536173</v>
      </c>
      <c r="U132" s="52">
        <f t="shared" si="45"/>
        <v>-0.37719298245614397</v>
      </c>
      <c r="V132" s="52">
        <f t="shared" si="46"/>
        <v>-1</v>
      </c>
      <c r="W132" s="52">
        <f t="shared" si="47"/>
        <v>-1</v>
      </c>
      <c r="X132" s="52">
        <f t="shared" si="41"/>
        <v>-0.37719298245614397</v>
      </c>
      <c r="Y132" s="52">
        <f>VLOOKUP(M132,_data_models!$B:$D,3,0)</f>
        <v>48.133333333333326</v>
      </c>
      <c r="Z132" s="52">
        <f t="shared" si="53"/>
        <v>49.836842105263152</v>
      </c>
      <c r="AA132" s="53">
        <f t="shared" si="48"/>
        <v>-2.1270201467466094</v>
      </c>
      <c r="AB132" s="53">
        <f t="shared" si="49"/>
        <v>2.1270201467466094</v>
      </c>
      <c r="AC132" s="52">
        <f t="shared" si="50"/>
        <v>-1.0403508771929921</v>
      </c>
      <c r="AD132" s="52">
        <f t="shared" si="51"/>
        <v>-1</v>
      </c>
      <c r="AE132" s="52">
        <f t="shared" si="52"/>
        <v>-1</v>
      </c>
      <c r="AF132" s="52">
        <f t="shared" si="54"/>
        <v>-3.8305289186764355</v>
      </c>
      <c r="AG132" s="76">
        <f t="shared" si="55"/>
        <v>3.8305289186764355</v>
      </c>
      <c r="AH132" s="52">
        <f t="shared" si="56"/>
        <v>-1.2752657607816928</v>
      </c>
      <c r="AI132" s="52">
        <f t="shared" si="57"/>
        <v>1.2752657607816928</v>
      </c>
      <c r="AJ132" s="52">
        <f t="shared" si="58"/>
        <v>-1.6068447081501134</v>
      </c>
      <c r="AK132" s="52">
        <f t="shared" si="59"/>
        <v>1.6068447081501134</v>
      </c>
      <c r="AL132" s="57"/>
      <c r="AM132" s="85"/>
    </row>
    <row r="133" spans="1:39" ht="16" customHeight="1" x14ac:dyDescent="0.2">
      <c r="A133" s="19" t="s">
        <v>118</v>
      </c>
      <c r="B133" s="19">
        <v>2012</v>
      </c>
      <c r="C133" s="19">
        <v>1</v>
      </c>
      <c r="D133" s="19" t="s">
        <v>60</v>
      </c>
      <c r="E133" s="47">
        <v>40891</v>
      </c>
      <c r="F133" s="47">
        <v>40910</v>
      </c>
      <c r="G133" s="19">
        <v>2</v>
      </c>
      <c r="H133" s="48">
        <v>51</v>
      </c>
      <c r="I133" s="48">
        <v>49</v>
      </c>
      <c r="J133" s="49">
        <v>0.4</v>
      </c>
      <c r="K133" s="48" t="s">
        <v>60</v>
      </c>
      <c r="L133" s="48" t="s">
        <v>60</v>
      </c>
      <c r="M133" s="47">
        <v>40891</v>
      </c>
      <c r="N133" s="50" t="s">
        <v>60</v>
      </c>
      <c r="O133" s="48">
        <f>VLOOKUP($B133,_data_elections!$A$2:$E$6,5,0)</f>
        <v>51.963862252009761</v>
      </c>
      <c r="P133" s="51">
        <f>IF(ISERROR(VLOOKUP(M133,_data_RCP!$B:$D,3,0)),"",VLOOKUP(M133,_data_RCP!$B:$D,3,0))</f>
        <v>50.877192982456144</v>
      </c>
      <c r="Q133" s="52">
        <f t="shared" si="40"/>
        <v>-0.96386225200976128</v>
      </c>
      <c r="R133" s="53">
        <f t="shared" si="42"/>
        <v>-1.0866692695536173</v>
      </c>
      <c r="S133" s="53">
        <f t="shared" si="43"/>
        <v>0.96386225200976128</v>
      </c>
      <c r="T133" s="53">
        <f t="shared" si="44"/>
        <v>1.0866692695536173</v>
      </c>
      <c r="U133" s="52">
        <f t="shared" si="45"/>
        <v>0.12280701754385603</v>
      </c>
      <c r="V133" s="52">
        <f t="shared" si="46"/>
        <v>1</v>
      </c>
      <c r="W133" s="52">
        <f t="shared" si="47"/>
        <v>1</v>
      </c>
      <c r="X133" s="52">
        <f t="shared" si="41"/>
        <v>0.12280701754385603</v>
      </c>
      <c r="Y133" s="52">
        <f>VLOOKUP(M133,_data_models!$B:$D,3,0)</f>
        <v>48.133333333333326</v>
      </c>
      <c r="Z133" s="52">
        <f t="shared" si="53"/>
        <v>50.003508771929823</v>
      </c>
      <c r="AA133" s="53">
        <f t="shared" si="48"/>
        <v>-1.960353480079938</v>
      </c>
      <c r="AB133" s="53">
        <f t="shared" si="49"/>
        <v>1.960353480079938</v>
      </c>
      <c r="AC133" s="52">
        <f t="shared" si="50"/>
        <v>-0.87368421052632073</v>
      </c>
      <c r="AD133" s="52">
        <f t="shared" si="51"/>
        <v>-1</v>
      </c>
      <c r="AE133" s="52">
        <f t="shared" si="52"/>
        <v>-1</v>
      </c>
      <c r="AF133" s="52">
        <f t="shared" si="54"/>
        <v>-3.8305289186764355</v>
      </c>
      <c r="AG133" s="76">
        <f t="shared" si="55"/>
        <v>3.8305289186764355</v>
      </c>
      <c r="AH133" s="52">
        <f t="shared" si="56"/>
        <v>-1.0252657607816928</v>
      </c>
      <c r="AI133" s="52">
        <f t="shared" si="57"/>
        <v>1.0252657607816928</v>
      </c>
      <c r="AJ133" s="52">
        <f t="shared" si="58"/>
        <v>-1.5235113748167777</v>
      </c>
      <c r="AK133" s="52">
        <f t="shared" si="59"/>
        <v>1.5235113748167777</v>
      </c>
      <c r="AL133" s="57"/>
      <c r="AM133" s="85"/>
    </row>
    <row r="134" spans="1:39" ht="16" customHeight="1" x14ac:dyDescent="0.2">
      <c r="A134" s="19" t="s">
        <v>118</v>
      </c>
      <c r="B134" s="19">
        <v>2012</v>
      </c>
      <c r="C134" s="19">
        <v>1</v>
      </c>
      <c r="D134" s="19" t="s">
        <v>60</v>
      </c>
      <c r="E134" s="47">
        <v>40891</v>
      </c>
      <c r="F134" s="47">
        <v>40910</v>
      </c>
      <c r="G134" s="19">
        <v>8</v>
      </c>
      <c r="H134" s="48">
        <v>51</v>
      </c>
      <c r="I134" s="48">
        <v>49</v>
      </c>
      <c r="J134" s="49">
        <v>0.9</v>
      </c>
      <c r="K134" s="48" t="s">
        <v>60</v>
      </c>
      <c r="L134" s="48" t="s">
        <v>60</v>
      </c>
      <c r="M134" s="47">
        <v>40891</v>
      </c>
      <c r="N134" s="50" t="s">
        <v>60</v>
      </c>
      <c r="O134" s="48">
        <f>VLOOKUP($B134,_data_elections!$A$2:$E$6,5,0)</f>
        <v>51.963862252009761</v>
      </c>
      <c r="P134" s="51">
        <f>IF(ISERROR(VLOOKUP(M134,_data_RCP!$B:$D,3,0)),"",VLOOKUP(M134,_data_RCP!$B:$D,3,0))</f>
        <v>50.877192982456144</v>
      </c>
      <c r="Q134" s="52">
        <f t="shared" si="40"/>
        <v>-0.96386225200976128</v>
      </c>
      <c r="R134" s="53">
        <f t="shared" si="42"/>
        <v>-1.0866692695536173</v>
      </c>
      <c r="S134" s="53">
        <f t="shared" si="43"/>
        <v>0.96386225200976128</v>
      </c>
      <c r="T134" s="53">
        <f t="shared" si="44"/>
        <v>1.0866692695536173</v>
      </c>
      <c r="U134" s="52">
        <f t="shared" si="45"/>
        <v>0.12280701754385603</v>
      </c>
      <c r="V134" s="52">
        <f t="shared" si="46"/>
        <v>1</v>
      </c>
      <c r="W134" s="52">
        <f t="shared" si="47"/>
        <v>1</v>
      </c>
      <c r="X134" s="52">
        <f t="shared" si="41"/>
        <v>0.12280701754385603</v>
      </c>
      <c r="Y134" s="52">
        <f>VLOOKUP(M134,_data_models!$B:$D,3,0)</f>
        <v>48.133333333333326</v>
      </c>
      <c r="Z134" s="52">
        <f t="shared" si="53"/>
        <v>50.003508771929823</v>
      </c>
      <c r="AA134" s="53">
        <f t="shared" si="48"/>
        <v>-1.960353480079938</v>
      </c>
      <c r="AB134" s="53">
        <f t="shared" si="49"/>
        <v>1.960353480079938</v>
      </c>
      <c r="AC134" s="52">
        <f t="shared" si="50"/>
        <v>-0.87368421052632073</v>
      </c>
      <c r="AD134" s="52">
        <f t="shared" si="51"/>
        <v>-1</v>
      </c>
      <c r="AE134" s="52">
        <f t="shared" si="52"/>
        <v>-1</v>
      </c>
      <c r="AF134" s="52">
        <f t="shared" si="54"/>
        <v>-3.8305289186764355</v>
      </c>
      <c r="AG134" s="76">
        <f t="shared" si="55"/>
        <v>3.8305289186764355</v>
      </c>
      <c r="AH134" s="52">
        <f t="shared" si="56"/>
        <v>-1.0252657607816928</v>
      </c>
      <c r="AI134" s="52">
        <f t="shared" si="57"/>
        <v>1.0252657607816928</v>
      </c>
      <c r="AJ134" s="52">
        <f t="shared" si="58"/>
        <v>-1.5235113748167777</v>
      </c>
      <c r="AK134" s="52">
        <f t="shared" si="59"/>
        <v>1.5235113748167777</v>
      </c>
      <c r="AL134" s="57"/>
      <c r="AM134" s="85"/>
    </row>
    <row r="135" spans="1:39" ht="16" customHeight="1" x14ac:dyDescent="0.2">
      <c r="A135" s="19" t="s">
        <v>118</v>
      </c>
      <c r="B135" s="19">
        <v>2012</v>
      </c>
      <c r="C135" s="19">
        <v>1</v>
      </c>
      <c r="D135" s="19" t="s">
        <v>60</v>
      </c>
      <c r="E135" s="47">
        <v>40891</v>
      </c>
      <c r="F135" s="47">
        <v>40910</v>
      </c>
      <c r="G135" s="19">
        <v>14</v>
      </c>
      <c r="H135" s="48">
        <v>51</v>
      </c>
      <c r="I135" s="48">
        <v>49</v>
      </c>
      <c r="J135" s="49">
        <v>0.85</v>
      </c>
      <c r="K135" s="48" t="s">
        <v>60</v>
      </c>
      <c r="L135" s="48" t="s">
        <v>60</v>
      </c>
      <c r="M135" s="47">
        <v>40891</v>
      </c>
      <c r="N135" s="50" t="s">
        <v>60</v>
      </c>
      <c r="O135" s="48">
        <f>VLOOKUP($B135,_data_elections!$A$2:$E$6,5,0)</f>
        <v>51.963862252009761</v>
      </c>
      <c r="P135" s="51">
        <f>IF(ISERROR(VLOOKUP(M135,_data_RCP!$B:$D,3,0)),"",VLOOKUP(M135,_data_RCP!$B:$D,3,0))</f>
        <v>50.877192982456144</v>
      </c>
      <c r="Q135" s="52">
        <f t="shared" si="40"/>
        <v>-0.96386225200976128</v>
      </c>
      <c r="R135" s="53">
        <f t="shared" si="42"/>
        <v>-1.0866692695536173</v>
      </c>
      <c r="S135" s="53">
        <f t="shared" si="43"/>
        <v>0.96386225200976128</v>
      </c>
      <c r="T135" s="53">
        <f t="shared" si="44"/>
        <v>1.0866692695536173</v>
      </c>
      <c r="U135" s="52">
        <f t="shared" si="45"/>
        <v>0.12280701754385603</v>
      </c>
      <c r="V135" s="52">
        <f t="shared" si="46"/>
        <v>1</v>
      </c>
      <c r="W135" s="52">
        <f t="shared" si="47"/>
        <v>1</v>
      </c>
      <c r="X135" s="52">
        <f t="shared" si="41"/>
        <v>0.12280701754385603</v>
      </c>
      <c r="Y135" s="52">
        <f>VLOOKUP(M135,_data_models!$B:$D,3,0)</f>
        <v>48.133333333333326</v>
      </c>
      <c r="Z135" s="52">
        <f t="shared" si="53"/>
        <v>50.003508771929823</v>
      </c>
      <c r="AA135" s="53">
        <f t="shared" si="48"/>
        <v>-1.960353480079938</v>
      </c>
      <c r="AB135" s="53">
        <f t="shared" si="49"/>
        <v>1.960353480079938</v>
      </c>
      <c r="AC135" s="52">
        <f t="shared" si="50"/>
        <v>-0.87368421052632073</v>
      </c>
      <c r="AD135" s="52">
        <f t="shared" si="51"/>
        <v>-1</v>
      </c>
      <c r="AE135" s="52">
        <f t="shared" si="52"/>
        <v>-1</v>
      </c>
      <c r="AF135" s="52">
        <f t="shared" si="54"/>
        <v>-3.8305289186764355</v>
      </c>
      <c r="AG135" s="76">
        <f t="shared" si="55"/>
        <v>3.8305289186764355</v>
      </c>
      <c r="AH135" s="52">
        <f t="shared" si="56"/>
        <v>-1.0252657607816928</v>
      </c>
      <c r="AI135" s="52">
        <f t="shared" si="57"/>
        <v>1.0252657607816928</v>
      </c>
      <c r="AJ135" s="52">
        <f t="shared" si="58"/>
        <v>-1.5235113748167777</v>
      </c>
      <c r="AK135" s="52">
        <f t="shared" si="59"/>
        <v>1.5235113748167777</v>
      </c>
      <c r="AL135" s="57"/>
      <c r="AM135" s="85"/>
    </row>
    <row r="136" spans="1:39" ht="16" customHeight="1" x14ac:dyDescent="0.2">
      <c r="A136" s="19" t="s">
        <v>118</v>
      </c>
      <c r="B136" s="19">
        <v>2012</v>
      </c>
      <c r="C136" s="19">
        <v>1</v>
      </c>
      <c r="D136" s="19" t="s">
        <v>60</v>
      </c>
      <c r="E136" s="47">
        <v>40891</v>
      </c>
      <c r="F136" s="47">
        <v>40910</v>
      </c>
      <c r="G136" s="19">
        <v>6</v>
      </c>
      <c r="H136" s="48">
        <v>51</v>
      </c>
      <c r="I136" s="48">
        <v>49</v>
      </c>
      <c r="J136" s="49">
        <v>0.8</v>
      </c>
      <c r="K136" s="48" t="s">
        <v>60</v>
      </c>
      <c r="L136" s="48" t="s">
        <v>60</v>
      </c>
      <c r="M136" s="47">
        <v>40891</v>
      </c>
      <c r="N136" s="50" t="s">
        <v>60</v>
      </c>
      <c r="O136" s="48">
        <f>VLOOKUP($B136,_data_elections!$A$2:$E$6,5,0)</f>
        <v>51.963862252009761</v>
      </c>
      <c r="P136" s="51">
        <f>IF(ISERROR(VLOOKUP(M136,_data_RCP!$B:$D,3,0)),"",VLOOKUP(M136,_data_RCP!$B:$D,3,0))</f>
        <v>50.877192982456144</v>
      </c>
      <c r="Q136" s="52">
        <f t="shared" si="40"/>
        <v>-0.96386225200976128</v>
      </c>
      <c r="R136" s="53">
        <f t="shared" si="42"/>
        <v>-1.0866692695536173</v>
      </c>
      <c r="S136" s="53">
        <f t="shared" si="43"/>
        <v>0.96386225200976128</v>
      </c>
      <c r="T136" s="53">
        <f t="shared" si="44"/>
        <v>1.0866692695536173</v>
      </c>
      <c r="U136" s="52">
        <f t="shared" si="45"/>
        <v>0.12280701754385603</v>
      </c>
      <c r="V136" s="52">
        <f t="shared" si="46"/>
        <v>1</v>
      </c>
      <c r="W136" s="52">
        <f t="shared" si="47"/>
        <v>1</v>
      </c>
      <c r="X136" s="52">
        <f t="shared" si="41"/>
        <v>0.12280701754385603</v>
      </c>
      <c r="Y136" s="52">
        <f>VLOOKUP(M136,_data_models!$B:$D,3,0)</f>
        <v>48.133333333333326</v>
      </c>
      <c r="Z136" s="52">
        <f t="shared" si="53"/>
        <v>50.003508771929823</v>
      </c>
      <c r="AA136" s="53">
        <f t="shared" si="48"/>
        <v>-1.960353480079938</v>
      </c>
      <c r="AB136" s="53">
        <f t="shared" si="49"/>
        <v>1.960353480079938</v>
      </c>
      <c r="AC136" s="52">
        <f t="shared" si="50"/>
        <v>-0.87368421052632073</v>
      </c>
      <c r="AD136" s="52">
        <f t="shared" si="51"/>
        <v>-1</v>
      </c>
      <c r="AE136" s="52">
        <f t="shared" si="52"/>
        <v>-1</v>
      </c>
      <c r="AF136" s="52">
        <f t="shared" si="54"/>
        <v>-3.8305289186764355</v>
      </c>
      <c r="AG136" s="76">
        <f t="shared" si="55"/>
        <v>3.8305289186764355</v>
      </c>
      <c r="AH136" s="52">
        <f t="shared" si="56"/>
        <v>-1.0252657607816928</v>
      </c>
      <c r="AI136" s="52">
        <f t="shared" si="57"/>
        <v>1.0252657607816928</v>
      </c>
      <c r="AJ136" s="52">
        <f t="shared" si="58"/>
        <v>-1.5235113748167777</v>
      </c>
      <c r="AK136" s="52">
        <f t="shared" si="59"/>
        <v>1.5235113748167777</v>
      </c>
      <c r="AL136" s="57"/>
      <c r="AM136" s="85"/>
    </row>
    <row r="137" spans="1:39" ht="16" customHeight="1" x14ac:dyDescent="0.2">
      <c r="A137" s="19" t="s">
        <v>118</v>
      </c>
      <c r="B137" s="19">
        <v>2012</v>
      </c>
      <c r="C137" s="19">
        <v>1</v>
      </c>
      <c r="D137" s="19" t="s">
        <v>60</v>
      </c>
      <c r="E137" s="47">
        <v>40891</v>
      </c>
      <c r="F137" s="47">
        <v>40910</v>
      </c>
      <c r="G137" s="19">
        <v>1</v>
      </c>
      <c r="H137" s="48">
        <v>51.5</v>
      </c>
      <c r="I137" s="48">
        <v>48.5</v>
      </c>
      <c r="J137" s="49">
        <v>0.65</v>
      </c>
      <c r="K137" s="48" t="s">
        <v>60</v>
      </c>
      <c r="L137" s="48" t="s">
        <v>60</v>
      </c>
      <c r="M137" s="47">
        <v>40891</v>
      </c>
      <c r="N137" s="50" t="s">
        <v>60</v>
      </c>
      <c r="O137" s="48">
        <f>VLOOKUP($B137,_data_elections!$A$2:$E$6,5,0)</f>
        <v>51.963862252009761</v>
      </c>
      <c r="P137" s="51">
        <f>IF(ISERROR(VLOOKUP(M137,_data_RCP!$B:$D,3,0)),"",VLOOKUP(M137,_data_RCP!$B:$D,3,0))</f>
        <v>50.877192982456144</v>
      </c>
      <c r="Q137" s="52">
        <f t="shared" si="40"/>
        <v>-0.46386225200976128</v>
      </c>
      <c r="R137" s="53">
        <f t="shared" si="42"/>
        <v>-1.0866692695536173</v>
      </c>
      <c r="S137" s="53">
        <f t="shared" si="43"/>
        <v>0.46386225200976128</v>
      </c>
      <c r="T137" s="53">
        <f t="shared" si="44"/>
        <v>1.0866692695536173</v>
      </c>
      <c r="U137" s="52">
        <f t="shared" si="45"/>
        <v>0.62280701754385603</v>
      </c>
      <c r="V137" s="52">
        <f t="shared" si="46"/>
        <v>1</v>
      </c>
      <c r="W137" s="52">
        <f t="shared" si="47"/>
        <v>1</v>
      </c>
      <c r="X137" s="52">
        <f t="shared" si="41"/>
        <v>0.62280701754385603</v>
      </c>
      <c r="Y137" s="52">
        <f>VLOOKUP(M137,_data_models!$B:$D,3,0)</f>
        <v>48.133333333333326</v>
      </c>
      <c r="Z137" s="52">
        <f t="shared" si="53"/>
        <v>50.170175438596488</v>
      </c>
      <c r="AA137" s="53">
        <f t="shared" si="48"/>
        <v>-1.7936868134132737</v>
      </c>
      <c r="AB137" s="53">
        <f t="shared" si="49"/>
        <v>1.7936868134132737</v>
      </c>
      <c r="AC137" s="52">
        <f t="shared" si="50"/>
        <v>-0.70701754385965643</v>
      </c>
      <c r="AD137" s="52">
        <f t="shared" si="51"/>
        <v>-1</v>
      </c>
      <c r="AE137" s="52">
        <f t="shared" si="52"/>
        <v>-1</v>
      </c>
      <c r="AF137" s="52">
        <f t="shared" si="54"/>
        <v>-3.8305289186764355</v>
      </c>
      <c r="AG137" s="76">
        <f t="shared" si="55"/>
        <v>3.8305289186764355</v>
      </c>
      <c r="AH137" s="52">
        <f t="shared" si="56"/>
        <v>-0.77526576078169285</v>
      </c>
      <c r="AI137" s="52">
        <f t="shared" si="57"/>
        <v>0.77526576078169285</v>
      </c>
      <c r="AJ137" s="52">
        <f t="shared" si="58"/>
        <v>-1.4401780414834491</v>
      </c>
      <c r="AK137" s="52">
        <f t="shared" si="59"/>
        <v>1.4401780414834491</v>
      </c>
      <c r="AL137" s="57"/>
      <c r="AM137" s="85"/>
    </row>
    <row r="138" spans="1:39" ht="16" customHeight="1" x14ac:dyDescent="0.2">
      <c r="A138" s="19" t="s">
        <v>118</v>
      </c>
      <c r="B138" s="19">
        <v>2012</v>
      </c>
      <c r="C138" s="19">
        <v>1</v>
      </c>
      <c r="D138" s="19" t="s">
        <v>60</v>
      </c>
      <c r="E138" s="47">
        <v>40891</v>
      </c>
      <c r="F138" s="47">
        <v>40910</v>
      </c>
      <c r="G138" s="19">
        <v>3</v>
      </c>
      <c r="H138" s="48">
        <v>50</v>
      </c>
      <c r="I138" s="48">
        <v>50</v>
      </c>
      <c r="J138" s="49">
        <v>1</v>
      </c>
      <c r="K138" s="48" t="s">
        <v>60</v>
      </c>
      <c r="L138" s="48" t="s">
        <v>60</v>
      </c>
      <c r="M138" s="47">
        <v>40892</v>
      </c>
      <c r="N138" s="50" t="s">
        <v>60</v>
      </c>
      <c r="O138" s="48">
        <f>VLOOKUP($B138,_data_elections!$A$2:$E$6,5,0)</f>
        <v>51.963862252009761</v>
      </c>
      <c r="P138" s="51">
        <f>IF(ISERROR(VLOOKUP(M138,_data_RCP!$B:$D,3,0)),"",VLOOKUP(M138,_data_RCP!$B:$D,3,0))</f>
        <v>50.877192982456144</v>
      </c>
      <c r="Q138" s="52">
        <f t="shared" si="40"/>
        <v>-1.9638622520097613</v>
      </c>
      <c r="R138" s="53">
        <f t="shared" si="42"/>
        <v>-1.0866692695536173</v>
      </c>
      <c r="S138" s="53">
        <f t="shared" si="43"/>
        <v>1.9638622520097613</v>
      </c>
      <c r="T138" s="53">
        <f t="shared" si="44"/>
        <v>1.0866692695536173</v>
      </c>
      <c r="U138" s="52">
        <f t="shared" si="45"/>
        <v>-0.87719298245614397</v>
      </c>
      <c r="V138" s="52">
        <f t="shared" si="46"/>
        <v>-1</v>
      </c>
      <c r="W138" s="52">
        <f t="shared" si="47"/>
        <v>-1</v>
      </c>
      <c r="X138" s="52">
        <f t="shared" si="41"/>
        <v>-0.87719298245614397</v>
      </c>
      <c r="Y138" s="52">
        <f>VLOOKUP(M138,_data_models!$B:$D,3,0)</f>
        <v>48.133333333333326</v>
      </c>
      <c r="Z138" s="52">
        <f t="shared" si="53"/>
        <v>49.670175438596488</v>
      </c>
      <c r="AA138" s="53">
        <f t="shared" si="48"/>
        <v>-2.2936868134132737</v>
      </c>
      <c r="AB138" s="53">
        <f t="shared" si="49"/>
        <v>2.2936868134132737</v>
      </c>
      <c r="AC138" s="52">
        <f t="shared" si="50"/>
        <v>-1.2070175438596564</v>
      </c>
      <c r="AD138" s="52">
        <f t="shared" si="51"/>
        <v>-1</v>
      </c>
      <c r="AE138" s="52">
        <f t="shared" si="52"/>
        <v>-1</v>
      </c>
      <c r="AF138" s="52">
        <f t="shared" si="54"/>
        <v>-3.8305289186764355</v>
      </c>
      <c r="AG138" s="76">
        <f t="shared" si="55"/>
        <v>3.8305289186764355</v>
      </c>
      <c r="AH138" s="52">
        <f t="shared" si="56"/>
        <v>-1.5252657607816928</v>
      </c>
      <c r="AI138" s="52">
        <f t="shared" si="57"/>
        <v>1.5252657607816928</v>
      </c>
      <c r="AJ138" s="52">
        <f t="shared" si="58"/>
        <v>-1.6901780414834491</v>
      </c>
      <c r="AK138" s="52">
        <f t="shared" si="59"/>
        <v>1.6901780414834491</v>
      </c>
      <c r="AL138" s="57"/>
      <c r="AM138" s="85"/>
    </row>
    <row r="139" spans="1:39" ht="16" customHeight="1" x14ac:dyDescent="0.2">
      <c r="A139" s="19" t="s">
        <v>118</v>
      </c>
      <c r="B139" s="19">
        <v>2012</v>
      </c>
      <c r="C139" s="19">
        <v>1</v>
      </c>
      <c r="D139" s="19" t="s">
        <v>60</v>
      </c>
      <c r="E139" s="47">
        <v>40891</v>
      </c>
      <c r="F139" s="47">
        <v>40910</v>
      </c>
      <c r="G139" s="19">
        <v>13</v>
      </c>
      <c r="H139" s="48">
        <v>52</v>
      </c>
      <c r="I139" s="48">
        <v>48</v>
      </c>
      <c r="J139" s="49">
        <v>0.8</v>
      </c>
      <c r="K139" s="48" t="s">
        <v>60</v>
      </c>
      <c r="L139" s="48" t="s">
        <v>60</v>
      </c>
      <c r="M139" s="47">
        <v>40893</v>
      </c>
      <c r="N139" s="50" t="s">
        <v>60</v>
      </c>
      <c r="O139" s="48">
        <f>VLOOKUP($B139,_data_elections!$A$2:$E$6,5,0)</f>
        <v>51.963862252009761</v>
      </c>
      <c r="P139" s="51">
        <f>IF(ISERROR(VLOOKUP(M139,_data_RCP!$B:$D,3,0)),"",VLOOKUP(M139,_data_RCP!$B:$D,3,0))</f>
        <v>50.989010989010985</v>
      </c>
      <c r="Q139" s="52">
        <f t="shared" si="40"/>
        <v>3.6137747990238722E-2</v>
      </c>
      <c r="R139" s="53">
        <f t="shared" si="42"/>
        <v>-0.97485126299877578</v>
      </c>
      <c r="S139" s="53">
        <f t="shared" si="43"/>
        <v>3.6137747990238722E-2</v>
      </c>
      <c r="T139" s="53">
        <f t="shared" si="44"/>
        <v>0.97485126299877578</v>
      </c>
      <c r="U139" s="52">
        <f t="shared" si="45"/>
        <v>0.93871351500853706</v>
      </c>
      <c r="V139" s="52">
        <f t="shared" si="46"/>
        <v>1</v>
      </c>
      <c r="W139" s="52">
        <f t="shared" si="47"/>
        <v>1</v>
      </c>
      <c r="X139" s="52">
        <f t="shared" si="41"/>
        <v>1.0109890109890145</v>
      </c>
      <c r="Y139" s="52">
        <f>VLOOKUP(M139,_data_models!$B:$D,3,0)</f>
        <v>48.133333333333326</v>
      </c>
      <c r="Z139" s="52">
        <f t="shared" si="53"/>
        <v>50.374114774114766</v>
      </c>
      <c r="AA139" s="53">
        <f t="shared" si="48"/>
        <v>-1.5897474778949956</v>
      </c>
      <c r="AB139" s="53">
        <f t="shared" si="49"/>
        <v>1.5897474778949956</v>
      </c>
      <c r="AC139" s="52">
        <f t="shared" si="50"/>
        <v>-0.61489621489621982</v>
      </c>
      <c r="AD139" s="52">
        <f t="shared" si="51"/>
        <v>-1</v>
      </c>
      <c r="AE139" s="52">
        <f t="shared" si="52"/>
        <v>-1</v>
      </c>
      <c r="AF139" s="52">
        <f t="shared" si="54"/>
        <v>-3.8305289186764355</v>
      </c>
      <c r="AG139" s="76">
        <f t="shared" si="55"/>
        <v>3.8305289186764355</v>
      </c>
      <c r="AH139" s="52">
        <f t="shared" si="56"/>
        <v>-0.46935675750427208</v>
      </c>
      <c r="AI139" s="52">
        <f t="shared" si="57"/>
        <v>0.46935675750427208</v>
      </c>
      <c r="AJ139" s="52">
        <f t="shared" si="58"/>
        <v>-1.2822993704468857</v>
      </c>
      <c r="AK139" s="52">
        <f t="shared" si="59"/>
        <v>1.2822993704468857</v>
      </c>
      <c r="AL139" s="57"/>
      <c r="AM139" s="85"/>
    </row>
    <row r="140" spans="1:39" ht="16" customHeight="1" x14ac:dyDescent="0.2">
      <c r="A140" s="19" t="s">
        <v>118</v>
      </c>
      <c r="B140" s="19">
        <v>2012</v>
      </c>
      <c r="C140" s="19">
        <v>1</v>
      </c>
      <c r="D140" s="19" t="s">
        <v>60</v>
      </c>
      <c r="E140" s="47">
        <v>40891</v>
      </c>
      <c r="F140" s="47">
        <v>40910</v>
      </c>
      <c r="G140" s="19">
        <v>7</v>
      </c>
      <c r="H140" s="48">
        <v>51</v>
      </c>
      <c r="I140" s="48">
        <v>49</v>
      </c>
      <c r="J140" s="49">
        <v>0.95</v>
      </c>
      <c r="K140" s="48" t="s">
        <v>60</v>
      </c>
      <c r="L140" s="48" t="s">
        <v>60</v>
      </c>
      <c r="M140" s="47">
        <v>40899</v>
      </c>
      <c r="N140" s="50" t="s">
        <v>60</v>
      </c>
      <c r="O140" s="48">
        <f>VLOOKUP($B140,_data_elections!$A$2:$E$6,5,0)</f>
        <v>51.963862252009761</v>
      </c>
      <c r="P140" s="51">
        <f>IF(ISERROR(VLOOKUP(M140,_data_RCP!$B:$D,3,0)),"",VLOOKUP(M140,_data_RCP!$B:$D,3,0))</f>
        <v>51.36314067611778</v>
      </c>
      <c r="Q140" s="52">
        <f t="shared" si="40"/>
        <v>-0.96386225200976128</v>
      </c>
      <c r="R140" s="53">
        <f t="shared" si="42"/>
        <v>-0.60072157589198127</v>
      </c>
      <c r="S140" s="53">
        <f t="shared" si="43"/>
        <v>0.96386225200976128</v>
      </c>
      <c r="T140" s="53">
        <f t="shared" si="44"/>
        <v>0.60072157589198127</v>
      </c>
      <c r="U140" s="52">
        <f t="shared" si="45"/>
        <v>-0.36314067611778</v>
      </c>
      <c r="V140" s="52">
        <f t="shared" si="46"/>
        <v>-1</v>
      </c>
      <c r="W140" s="52">
        <f t="shared" si="47"/>
        <v>-1</v>
      </c>
      <c r="X140" s="52">
        <f t="shared" si="41"/>
        <v>-0.36314067611778</v>
      </c>
      <c r="Y140" s="52">
        <f>VLOOKUP(M140,_data_models!$B:$D,3,0)</f>
        <v>48.133333333333326</v>
      </c>
      <c r="Z140" s="52">
        <f t="shared" si="53"/>
        <v>50.165491336483704</v>
      </c>
      <c r="AA140" s="53">
        <f t="shared" si="48"/>
        <v>-1.798370915526057</v>
      </c>
      <c r="AB140" s="53">
        <f t="shared" si="49"/>
        <v>1.798370915526057</v>
      </c>
      <c r="AC140" s="52">
        <f t="shared" si="50"/>
        <v>-1.1976493396340757</v>
      </c>
      <c r="AD140" s="52">
        <f t="shared" si="51"/>
        <v>-1</v>
      </c>
      <c r="AE140" s="52">
        <f t="shared" si="52"/>
        <v>-1</v>
      </c>
      <c r="AF140" s="52">
        <f t="shared" si="54"/>
        <v>-3.8305289186764355</v>
      </c>
      <c r="AG140" s="76">
        <f t="shared" si="55"/>
        <v>3.8305289186764355</v>
      </c>
      <c r="AH140" s="52">
        <f t="shared" si="56"/>
        <v>-0.78229191395087128</v>
      </c>
      <c r="AI140" s="52">
        <f t="shared" si="57"/>
        <v>0.78229191395087128</v>
      </c>
      <c r="AJ140" s="52">
        <f t="shared" si="58"/>
        <v>-1.1995462457090156</v>
      </c>
      <c r="AK140" s="52">
        <f t="shared" si="59"/>
        <v>1.1995462457090156</v>
      </c>
      <c r="AL140" s="57"/>
      <c r="AM140" s="85"/>
    </row>
    <row r="141" spans="1:39" ht="16" customHeight="1" x14ac:dyDescent="0.2">
      <c r="A141" s="19" t="s">
        <v>118</v>
      </c>
      <c r="B141" s="19">
        <v>2012</v>
      </c>
      <c r="C141" s="19">
        <v>1</v>
      </c>
      <c r="D141" s="19" t="s">
        <v>60</v>
      </c>
      <c r="E141" s="47">
        <v>40891</v>
      </c>
      <c r="F141" s="47">
        <v>40910</v>
      </c>
      <c r="G141" s="19">
        <v>12</v>
      </c>
      <c r="H141" s="48">
        <v>52</v>
      </c>
      <c r="I141" s="48">
        <v>48</v>
      </c>
      <c r="J141" s="49">
        <v>1</v>
      </c>
      <c r="K141" s="48" t="s">
        <v>60</v>
      </c>
      <c r="L141" s="48" t="s">
        <v>60</v>
      </c>
      <c r="M141" s="47">
        <v>40899</v>
      </c>
      <c r="N141" s="50" t="s">
        <v>60</v>
      </c>
      <c r="O141" s="48">
        <f>VLOOKUP($B141,_data_elections!$A$2:$E$6,5,0)</f>
        <v>51.963862252009761</v>
      </c>
      <c r="P141" s="51">
        <f>IF(ISERROR(VLOOKUP(M141,_data_RCP!$B:$D,3,0)),"",VLOOKUP(M141,_data_RCP!$B:$D,3,0))</f>
        <v>51.36314067611778</v>
      </c>
      <c r="Q141" s="52">
        <f t="shared" si="40"/>
        <v>3.6137747990238722E-2</v>
      </c>
      <c r="R141" s="53">
        <f t="shared" si="42"/>
        <v>-0.60072157589198127</v>
      </c>
      <c r="S141" s="53">
        <f t="shared" si="43"/>
        <v>3.6137747990238722E-2</v>
      </c>
      <c r="T141" s="53">
        <f t="shared" si="44"/>
        <v>0.60072157589198127</v>
      </c>
      <c r="U141" s="52">
        <f t="shared" si="45"/>
        <v>0.56458382790174255</v>
      </c>
      <c r="V141" s="52">
        <f t="shared" si="46"/>
        <v>1</v>
      </c>
      <c r="W141" s="52">
        <f t="shared" si="47"/>
        <v>1</v>
      </c>
      <c r="X141" s="52">
        <f t="shared" si="41"/>
        <v>0.63685932388222</v>
      </c>
      <c r="Y141" s="52">
        <f>VLOOKUP(M141,_data_models!$B:$D,3,0)</f>
        <v>48.133333333333326</v>
      </c>
      <c r="Z141" s="52">
        <f t="shared" si="53"/>
        <v>50.498824669817033</v>
      </c>
      <c r="AA141" s="53">
        <f t="shared" si="48"/>
        <v>-1.4650375821927284</v>
      </c>
      <c r="AB141" s="53">
        <f t="shared" si="49"/>
        <v>1.4650375821927284</v>
      </c>
      <c r="AC141" s="52">
        <f t="shared" si="50"/>
        <v>-0.86431600630074712</v>
      </c>
      <c r="AD141" s="52">
        <f t="shared" si="51"/>
        <v>-1</v>
      </c>
      <c r="AE141" s="52">
        <f t="shared" si="52"/>
        <v>-1</v>
      </c>
      <c r="AF141" s="52">
        <f t="shared" si="54"/>
        <v>-3.8305289186764355</v>
      </c>
      <c r="AG141" s="76">
        <f t="shared" si="55"/>
        <v>3.8305289186764355</v>
      </c>
      <c r="AH141" s="52">
        <f t="shared" si="56"/>
        <v>-0.28229191395087128</v>
      </c>
      <c r="AI141" s="52">
        <f t="shared" si="57"/>
        <v>0.28229191395087128</v>
      </c>
      <c r="AJ141" s="52">
        <f t="shared" si="58"/>
        <v>-1.0328795790423584</v>
      </c>
      <c r="AK141" s="52">
        <f t="shared" si="59"/>
        <v>1.0328795790423584</v>
      </c>
      <c r="AL141" s="57"/>
      <c r="AM141" s="85"/>
    </row>
    <row r="142" spans="1:39" ht="16" customHeight="1" x14ac:dyDescent="0.2">
      <c r="A142" s="19" t="s">
        <v>118</v>
      </c>
      <c r="B142" s="19">
        <v>2012</v>
      </c>
      <c r="C142" s="19">
        <v>1</v>
      </c>
      <c r="D142" s="19" t="s">
        <v>60</v>
      </c>
      <c r="E142" s="47">
        <v>40891</v>
      </c>
      <c r="F142" s="47">
        <v>40910</v>
      </c>
      <c r="G142" s="19">
        <v>22</v>
      </c>
      <c r="H142" s="48">
        <v>50.2</v>
      </c>
      <c r="I142" s="48">
        <v>49.8</v>
      </c>
      <c r="J142" s="49">
        <v>0.9</v>
      </c>
      <c r="K142" s="48" t="s">
        <v>60</v>
      </c>
      <c r="L142" s="48" t="s">
        <v>60</v>
      </c>
      <c r="M142" s="47">
        <v>40900</v>
      </c>
      <c r="N142" s="50" t="s">
        <v>60</v>
      </c>
      <c r="O142" s="48">
        <f>VLOOKUP($B142,_data_elections!$A$2:$E$6,5,0)</f>
        <v>51.963862252009761</v>
      </c>
      <c r="P142" s="51">
        <f>IF(ISERROR(VLOOKUP(M142,_data_RCP!$B:$D,3,0)),"",VLOOKUP(M142,_data_RCP!$B:$D,3,0))</f>
        <v>51.36314067611778</v>
      </c>
      <c r="Q142" s="52">
        <f t="shared" si="40"/>
        <v>-1.7638622520097584</v>
      </c>
      <c r="R142" s="53">
        <f t="shared" si="42"/>
        <v>-0.60072157589198127</v>
      </c>
      <c r="S142" s="53">
        <f t="shared" si="43"/>
        <v>1.7638622520097584</v>
      </c>
      <c r="T142" s="53">
        <f t="shared" si="44"/>
        <v>0.60072157589198127</v>
      </c>
      <c r="U142" s="52">
        <f t="shared" si="45"/>
        <v>-1.1631406761177772</v>
      </c>
      <c r="V142" s="52">
        <f t="shared" si="46"/>
        <v>-1</v>
      </c>
      <c r="W142" s="52">
        <f t="shared" si="47"/>
        <v>-1</v>
      </c>
      <c r="X142" s="52">
        <f t="shared" si="41"/>
        <v>-1.1631406761177772</v>
      </c>
      <c r="Y142" s="52">
        <f>VLOOKUP(M142,_data_models!$B:$D,3,0)</f>
        <v>48.133333333333326</v>
      </c>
      <c r="Z142" s="52">
        <f t="shared" si="53"/>
        <v>49.898824669817031</v>
      </c>
      <c r="AA142" s="53">
        <f t="shared" si="48"/>
        <v>-2.0650375821927298</v>
      </c>
      <c r="AB142" s="53">
        <f t="shared" si="49"/>
        <v>2.0650375821927298</v>
      </c>
      <c r="AC142" s="52">
        <f t="shared" si="50"/>
        <v>-1.4643160063007485</v>
      </c>
      <c r="AD142" s="52">
        <f t="shared" si="51"/>
        <v>-1</v>
      </c>
      <c r="AE142" s="52">
        <f t="shared" si="52"/>
        <v>-1</v>
      </c>
      <c r="AF142" s="52">
        <f t="shared" si="54"/>
        <v>-3.8305289186764355</v>
      </c>
      <c r="AG142" s="76">
        <f t="shared" si="55"/>
        <v>3.8305289186764355</v>
      </c>
      <c r="AH142" s="52">
        <f t="shared" si="56"/>
        <v>-1.1822919139508699</v>
      </c>
      <c r="AI142" s="52">
        <f t="shared" si="57"/>
        <v>1.1822919139508699</v>
      </c>
      <c r="AJ142" s="52">
        <f t="shared" si="58"/>
        <v>-1.3328795790423555</v>
      </c>
      <c r="AK142" s="52">
        <f t="shared" si="59"/>
        <v>1.3328795790423555</v>
      </c>
      <c r="AL142" s="57"/>
      <c r="AM142" s="85"/>
    </row>
    <row r="143" spans="1:39" ht="16" customHeight="1" x14ac:dyDescent="0.2">
      <c r="A143" s="19" t="s">
        <v>118</v>
      </c>
      <c r="B143" s="19">
        <v>2012</v>
      </c>
      <c r="C143" s="19">
        <v>1</v>
      </c>
      <c r="D143" s="19" t="s">
        <v>60</v>
      </c>
      <c r="E143" s="47">
        <v>40891</v>
      </c>
      <c r="F143" s="47">
        <v>40910</v>
      </c>
      <c r="G143" s="19">
        <v>5</v>
      </c>
      <c r="H143" s="48">
        <v>50.5</v>
      </c>
      <c r="I143" s="48">
        <v>49.5</v>
      </c>
      <c r="J143" s="49">
        <v>0.9</v>
      </c>
      <c r="K143" s="48" t="s">
        <v>60</v>
      </c>
      <c r="L143" s="48" t="s">
        <v>60</v>
      </c>
      <c r="M143" s="47">
        <v>40904</v>
      </c>
      <c r="N143" s="50" t="s">
        <v>60</v>
      </c>
      <c r="O143" s="48">
        <f>VLOOKUP($B143,_data_elections!$A$2:$E$6,5,0)</f>
        <v>51.963862252009761</v>
      </c>
      <c r="P143" s="51">
        <f>IF(ISERROR(VLOOKUP(M143,_data_RCP!$B:$D,3,0)),"",VLOOKUP(M143,_data_RCP!$B:$D,3,0))</f>
        <v>51.36314067611778</v>
      </c>
      <c r="Q143" s="52">
        <f t="shared" si="40"/>
        <v>-1.4638622520097613</v>
      </c>
      <c r="R143" s="53">
        <f t="shared" si="42"/>
        <v>-0.60072157589198127</v>
      </c>
      <c r="S143" s="53">
        <f t="shared" si="43"/>
        <v>1.4638622520097613</v>
      </c>
      <c r="T143" s="53">
        <f t="shared" si="44"/>
        <v>0.60072157589198127</v>
      </c>
      <c r="U143" s="52">
        <f t="shared" si="45"/>
        <v>-0.86314067611778</v>
      </c>
      <c r="V143" s="52">
        <f t="shared" si="46"/>
        <v>-1</v>
      </c>
      <c r="W143" s="52">
        <f t="shared" si="47"/>
        <v>-1</v>
      </c>
      <c r="X143" s="52">
        <f t="shared" si="41"/>
        <v>-0.86314067611778</v>
      </c>
      <c r="Y143" s="52">
        <f>VLOOKUP(M143,_data_models!$B:$D,3,0)</f>
        <v>48.133333333333326</v>
      </c>
      <c r="Z143" s="52">
        <f t="shared" si="53"/>
        <v>49.998824669817033</v>
      </c>
      <c r="AA143" s="53">
        <f t="shared" si="48"/>
        <v>-1.9650375821927284</v>
      </c>
      <c r="AB143" s="53">
        <f t="shared" si="49"/>
        <v>1.9650375821927284</v>
      </c>
      <c r="AC143" s="52">
        <f t="shared" si="50"/>
        <v>-1.3643160063007471</v>
      </c>
      <c r="AD143" s="52">
        <f t="shared" si="51"/>
        <v>-1</v>
      </c>
      <c r="AE143" s="52">
        <f t="shared" si="52"/>
        <v>-1</v>
      </c>
      <c r="AF143" s="52">
        <f t="shared" si="54"/>
        <v>-3.8305289186764355</v>
      </c>
      <c r="AG143" s="76">
        <f t="shared" si="55"/>
        <v>3.8305289186764355</v>
      </c>
      <c r="AH143" s="52">
        <f t="shared" si="56"/>
        <v>-1.0322919139508713</v>
      </c>
      <c r="AI143" s="52">
        <f t="shared" si="57"/>
        <v>1.0322919139508713</v>
      </c>
      <c r="AJ143" s="52">
        <f t="shared" si="58"/>
        <v>-1.2828795790423584</v>
      </c>
      <c r="AK143" s="52">
        <f t="shared" si="59"/>
        <v>1.2828795790423584</v>
      </c>
      <c r="AL143" s="57"/>
      <c r="AM143" s="85"/>
    </row>
    <row r="144" spans="1:39" ht="16" customHeight="1" x14ac:dyDescent="0.2">
      <c r="A144" s="19" t="s">
        <v>118</v>
      </c>
      <c r="B144" s="19">
        <v>2012</v>
      </c>
      <c r="C144" s="19">
        <v>1</v>
      </c>
      <c r="D144" s="19" t="s">
        <v>60</v>
      </c>
      <c r="E144" s="47">
        <v>40891</v>
      </c>
      <c r="F144" s="47">
        <v>40910</v>
      </c>
      <c r="G144" s="19">
        <v>10</v>
      </c>
      <c r="H144" s="48">
        <v>51</v>
      </c>
      <c r="I144" s="48">
        <v>49</v>
      </c>
      <c r="J144" s="49">
        <v>0.9</v>
      </c>
      <c r="K144" s="48" t="s">
        <v>60</v>
      </c>
      <c r="L144" s="48" t="s">
        <v>60</v>
      </c>
      <c r="M144" s="47">
        <v>40910</v>
      </c>
      <c r="N144" s="50" t="s">
        <v>60</v>
      </c>
      <c r="O144" s="48">
        <f>VLOOKUP($B144,_data_elections!$A$2:$E$6,5,0)</f>
        <v>51.963862252009761</v>
      </c>
      <c r="P144" s="51">
        <f>IF(ISERROR(VLOOKUP(M144,_data_RCP!$B:$D,3,0)),"",VLOOKUP(M144,_data_RCP!$B:$D,3,0))</f>
        <v>50.873362445414848</v>
      </c>
      <c r="Q144" s="52">
        <f t="shared" si="40"/>
        <v>-0.96386225200976128</v>
      </c>
      <c r="R144" s="53">
        <f t="shared" si="42"/>
        <v>-1.090499806594913</v>
      </c>
      <c r="S144" s="53">
        <f t="shared" si="43"/>
        <v>0.96386225200976128</v>
      </c>
      <c r="T144" s="53">
        <f t="shared" si="44"/>
        <v>1.090499806594913</v>
      </c>
      <c r="U144" s="52">
        <f t="shared" si="45"/>
        <v>0.12663755458515169</v>
      </c>
      <c r="V144" s="52">
        <f t="shared" si="46"/>
        <v>1</v>
      </c>
      <c r="W144" s="52">
        <f t="shared" si="47"/>
        <v>1</v>
      </c>
      <c r="X144" s="52">
        <f t="shared" si="41"/>
        <v>0.12663755458515169</v>
      </c>
      <c r="Y144" s="52">
        <f>VLOOKUP(M144,_data_models!$B:$D,3,0)</f>
        <v>48.133333333333326</v>
      </c>
      <c r="Z144" s="52">
        <f t="shared" si="53"/>
        <v>50.002231926249387</v>
      </c>
      <c r="AA144" s="53">
        <f t="shared" si="48"/>
        <v>-1.9616303257603747</v>
      </c>
      <c r="AB144" s="53">
        <f t="shared" si="49"/>
        <v>1.9616303257603747</v>
      </c>
      <c r="AC144" s="52">
        <f t="shared" si="50"/>
        <v>-0.87113051916546169</v>
      </c>
      <c r="AD144" s="52">
        <f t="shared" si="51"/>
        <v>-1</v>
      </c>
      <c r="AE144" s="52">
        <f t="shared" si="52"/>
        <v>-1</v>
      </c>
      <c r="AF144" s="52">
        <f t="shared" si="54"/>
        <v>-3.8305289186764355</v>
      </c>
      <c r="AG144" s="76">
        <f t="shared" si="55"/>
        <v>3.8305289186764355</v>
      </c>
      <c r="AH144" s="52">
        <f t="shared" si="56"/>
        <v>-1.0271810293023407</v>
      </c>
      <c r="AI144" s="52">
        <f t="shared" si="57"/>
        <v>1.0271810293023407</v>
      </c>
      <c r="AJ144" s="52">
        <f t="shared" si="58"/>
        <v>-1.5260650661776438</v>
      </c>
      <c r="AK144" s="52">
        <f t="shared" si="59"/>
        <v>1.5260650661776438</v>
      </c>
      <c r="AL144" s="57"/>
      <c r="AM144" s="85"/>
    </row>
    <row r="145" spans="1:39" ht="16" customHeight="1" x14ac:dyDescent="0.2">
      <c r="A145" s="19" t="s">
        <v>119</v>
      </c>
      <c r="B145" s="19">
        <v>2012</v>
      </c>
      <c r="C145" s="19">
        <v>2</v>
      </c>
      <c r="D145" s="19" t="s">
        <v>60</v>
      </c>
      <c r="E145" s="47">
        <v>40942</v>
      </c>
      <c r="F145" s="47">
        <v>40948</v>
      </c>
      <c r="G145" s="19">
        <v>8</v>
      </c>
      <c r="H145" s="48">
        <v>51</v>
      </c>
      <c r="I145" s="48">
        <v>49</v>
      </c>
      <c r="J145" s="49">
        <v>0.95</v>
      </c>
      <c r="K145" s="48" t="s">
        <v>60</v>
      </c>
      <c r="L145" s="48" t="s">
        <v>60</v>
      </c>
      <c r="M145" s="47">
        <v>40942</v>
      </c>
      <c r="N145" s="50" t="s">
        <v>60</v>
      </c>
      <c r="O145" s="48">
        <f>VLOOKUP($B145,_data_elections!$A$2:$E$6,5,0)</f>
        <v>51.963862252009761</v>
      </c>
      <c r="P145" s="51">
        <f>IF(ISERROR(VLOOKUP(M145,_data_RCP!$B:$D,3,0)),"",VLOOKUP(M145,_data_RCP!$B:$D,3,0))</f>
        <v>50.969827586206897</v>
      </c>
      <c r="Q145" s="52">
        <f t="shared" si="40"/>
        <v>-0.96386225200976128</v>
      </c>
      <c r="R145" s="53">
        <f t="shared" si="42"/>
        <v>-0.99403466580286448</v>
      </c>
      <c r="S145" s="53">
        <f t="shared" si="43"/>
        <v>0.96386225200976128</v>
      </c>
      <c r="T145" s="53">
        <f t="shared" si="44"/>
        <v>0.99403466580286448</v>
      </c>
      <c r="U145" s="52">
        <f t="shared" si="45"/>
        <v>3.0172413793103203E-2</v>
      </c>
      <c r="V145" s="52">
        <f t="shared" si="46"/>
        <v>1</v>
      </c>
      <c r="W145" s="52">
        <f t="shared" si="47"/>
        <v>1</v>
      </c>
      <c r="X145" s="52">
        <f t="shared" si="41"/>
        <v>3.0172413793103203E-2</v>
      </c>
      <c r="Y145" s="52">
        <f>VLOOKUP(M145,_data_models!$B:$D,3,0)</f>
        <v>49.474999999999994</v>
      </c>
      <c r="Z145" s="52">
        <f t="shared" si="53"/>
        <v>50.481609195402292</v>
      </c>
      <c r="AA145" s="53">
        <f t="shared" si="48"/>
        <v>-1.482253056607469</v>
      </c>
      <c r="AB145" s="53">
        <f t="shared" si="49"/>
        <v>1.482253056607469</v>
      </c>
      <c r="AC145" s="52">
        <f t="shared" si="50"/>
        <v>-0.4882183908046045</v>
      </c>
      <c r="AD145" s="52">
        <f t="shared" si="51"/>
        <v>-1</v>
      </c>
      <c r="AE145" s="52">
        <f t="shared" si="52"/>
        <v>-1</v>
      </c>
      <c r="AF145" s="52">
        <f t="shared" si="54"/>
        <v>-2.488862252009767</v>
      </c>
      <c r="AG145" s="76">
        <f t="shared" si="55"/>
        <v>2.488862252009767</v>
      </c>
      <c r="AH145" s="52">
        <f t="shared" si="56"/>
        <v>-0.97894845890631643</v>
      </c>
      <c r="AI145" s="52">
        <f t="shared" si="57"/>
        <v>0.97894845890631643</v>
      </c>
      <c r="AJ145" s="52">
        <f t="shared" si="58"/>
        <v>-1.2381438612051667</v>
      </c>
      <c r="AK145" s="52">
        <f t="shared" si="59"/>
        <v>1.2381438612051667</v>
      </c>
      <c r="AL145" s="57"/>
      <c r="AM145" s="85"/>
    </row>
    <row r="146" spans="1:39" ht="16" customHeight="1" x14ac:dyDescent="0.2">
      <c r="A146" s="19" t="s">
        <v>119</v>
      </c>
      <c r="B146" s="19">
        <v>2012</v>
      </c>
      <c r="C146" s="19">
        <v>2</v>
      </c>
      <c r="D146" s="19" t="s">
        <v>60</v>
      </c>
      <c r="E146" s="47">
        <v>40942</v>
      </c>
      <c r="F146" s="47">
        <v>40948</v>
      </c>
      <c r="G146" s="19">
        <v>14</v>
      </c>
      <c r="H146" s="48">
        <v>51</v>
      </c>
      <c r="I146" s="48">
        <v>49</v>
      </c>
      <c r="J146" s="49">
        <v>0.9</v>
      </c>
      <c r="K146" s="48" t="s">
        <v>60</v>
      </c>
      <c r="L146" s="48" t="s">
        <v>60</v>
      </c>
      <c r="M146" s="47">
        <v>40942</v>
      </c>
      <c r="N146" s="50" t="s">
        <v>60</v>
      </c>
      <c r="O146" s="48">
        <f>VLOOKUP($B146,_data_elections!$A$2:$E$6,5,0)</f>
        <v>51.963862252009761</v>
      </c>
      <c r="P146" s="51">
        <f>IF(ISERROR(VLOOKUP(M146,_data_RCP!$B:$D,3,0)),"",VLOOKUP(M146,_data_RCP!$B:$D,3,0))</f>
        <v>50.969827586206897</v>
      </c>
      <c r="Q146" s="52">
        <f t="shared" si="40"/>
        <v>-0.96386225200976128</v>
      </c>
      <c r="R146" s="53">
        <f t="shared" si="42"/>
        <v>-0.99403466580286448</v>
      </c>
      <c r="S146" s="53">
        <f t="shared" si="43"/>
        <v>0.96386225200976128</v>
      </c>
      <c r="T146" s="53">
        <f t="shared" si="44"/>
        <v>0.99403466580286448</v>
      </c>
      <c r="U146" s="52">
        <f t="shared" si="45"/>
        <v>3.0172413793103203E-2</v>
      </c>
      <c r="V146" s="52">
        <f t="shared" si="46"/>
        <v>1</v>
      </c>
      <c r="W146" s="52">
        <f t="shared" si="47"/>
        <v>1</v>
      </c>
      <c r="X146" s="52">
        <f t="shared" si="41"/>
        <v>3.0172413793103203E-2</v>
      </c>
      <c r="Y146" s="52">
        <f>VLOOKUP(M146,_data_models!$B:$D,3,0)</f>
        <v>49.474999999999994</v>
      </c>
      <c r="Z146" s="52">
        <f t="shared" si="53"/>
        <v>50.481609195402292</v>
      </c>
      <c r="AA146" s="53">
        <f t="shared" si="48"/>
        <v>-1.482253056607469</v>
      </c>
      <c r="AB146" s="53">
        <f t="shared" si="49"/>
        <v>1.482253056607469</v>
      </c>
      <c r="AC146" s="52">
        <f t="shared" si="50"/>
        <v>-0.4882183908046045</v>
      </c>
      <c r="AD146" s="52">
        <f t="shared" si="51"/>
        <v>-1</v>
      </c>
      <c r="AE146" s="52">
        <f t="shared" si="52"/>
        <v>-1</v>
      </c>
      <c r="AF146" s="52">
        <f t="shared" si="54"/>
        <v>-2.488862252009767</v>
      </c>
      <c r="AG146" s="76">
        <f t="shared" si="55"/>
        <v>2.488862252009767</v>
      </c>
      <c r="AH146" s="52">
        <f t="shared" si="56"/>
        <v>-0.97894845890631643</v>
      </c>
      <c r="AI146" s="52">
        <f t="shared" si="57"/>
        <v>0.97894845890631643</v>
      </c>
      <c r="AJ146" s="52">
        <f t="shared" si="58"/>
        <v>-1.2381438612051667</v>
      </c>
      <c r="AK146" s="52">
        <f t="shared" si="59"/>
        <v>1.2381438612051667</v>
      </c>
      <c r="AL146" s="57"/>
      <c r="AM146" s="85"/>
    </row>
    <row r="147" spans="1:39" ht="16" customHeight="1" x14ac:dyDescent="0.2">
      <c r="A147" s="19" t="s">
        <v>119</v>
      </c>
      <c r="B147" s="19">
        <v>2012</v>
      </c>
      <c r="C147" s="19">
        <v>2</v>
      </c>
      <c r="D147" s="19" t="s">
        <v>60</v>
      </c>
      <c r="E147" s="47">
        <v>40942</v>
      </c>
      <c r="F147" s="47">
        <v>40948</v>
      </c>
      <c r="G147" s="19">
        <v>6</v>
      </c>
      <c r="H147" s="48">
        <v>51</v>
      </c>
      <c r="I147" s="48">
        <v>49</v>
      </c>
      <c r="J147" s="49">
        <v>0.6</v>
      </c>
      <c r="K147" s="48" t="s">
        <v>60</v>
      </c>
      <c r="L147" s="48" t="s">
        <v>60</v>
      </c>
      <c r="M147" s="47">
        <v>40942</v>
      </c>
      <c r="N147" s="50" t="s">
        <v>60</v>
      </c>
      <c r="O147" s="48">
        <f>VLOOKUP($B147,_data_elections!$A$2:$E$6,5,0)</f>
        <v>51.963862252009761</v>
      </c>
      <c r="P147" s="51">
        <f>IF(ISERROR(VLOOKUP(M147,_data_RCP!$B:$D,3,0)),"",VLOOKUP(M147,_data_RCP!$B:$D,3,0))</f>
        <v>50.969827586206897</v>
      </c>
      <c r="Q147" s="52">
        <f t="shared" si="40"/>
        <v>-0.96386225200976128</v>
      </c>
      <c r="R147" s="53">
        <f t="shared" si="42"/>
        <v>-0.99403466580286448</v>
      </c>
      <c r="S147" s="53">
        <f t="shared" si="43"/>
        <v>0.96386225200976128</v>
      </c>
      <c r="T147" s="53">
        <f t="shared" si="44"/>
        <v>0.99403466580286448</v>
      </c>
      <c r="U147" s="52">
        <f t="shared" si="45"/>
        <v>3.0172413793103203E-2</v>
      </c>
      <c r="V147" s="52">
        <f t="shared" si="46"/>
        <v>1</v>
      </c>
      <c r="W147" s="52">
        <f t="shared" si="47"/>
        <v>1</v>
      </c>
      <c r="X147" s="52">
        <f t="shared" si="41"/>
        <v>3.0172413793103203E-2</v>
      </c>
      <c r="Y147" s="52">
        <f>VLOOKUP(M147,_data_models!$B:$D,3,0)</f>
        <v>49.474999999999994</v>
      </c>
      <c r="Z147" s="52">
        <f t="shared" si="53"/>
        <v>50.481609195402292</v>
      </c>
      <c r="AA147" s="53">
        <f t="shared" si="48"/>
        <v>-1.482253056607469</v>
      </c>
      <c r="AB147" s="53">
        <f t="shared" si="49"/>
        <v>1.482253056607469</v>
      </c>
      <c r="AC147" s="52">
        <f t="shared" si="50"/>
        <v>-0.4882183908046045</v>
      </c>
      <c r="AD147" s="52">
        <f t="shared" si="51"/>
        <v>-1</v>
      </c>
      <c r="AE147" s="52">
        <f t="shared" si="52"/>
        <v>-1</v>
      </c>
      <c r="AF147" s="52">
        <f t="shared" si="54"/>
        <v>-2.488862252009767</v>
      </c>
      <c r="AG147" s="76">
        <f t="shared" si="55"/>
        <v>2.488862252009767</v>
      </c>
      <c r="AH147" s="52">
        <f t="shared" si="56"/>
        <v>-0.97894845890631643</v>
      </c>
      <c r="AI147" s="52">
        <f t="shared" si="57"/>
        <v>0.97894845890631643</v>
      </c>
      <c r="AJ147" s="52">
        <f t="shared" si="58"/>
        <v>-1.2381438612051667</v>
      </c>
      <c r="AK147" s="52">
        <f t="shared" si="59"/>
        <v>1.2381438612051667</v>
      </c>
      <c r="AL147" s="57"/>
      <c r="AM147" s="85"/>
    </row>
    <row r="148" spans="1:39" ht="16" customHeight="1" x14ac:dyDescent="0.2">
      <c r="A148" s="19" t="s">
        <v>119</v>
      </c>
      <c r="B148" s="19">
        <v>2012</v>
      </c>
      <c r="C148" s="19">
        <v>2</v>
      </c>
      <c r="D148" s="19" t="s">
        <v>60</v>
      </c>
      <c r="E148" s="47">
        <v>40942</v>
      </c>
      <c r="F148" s="47">
        <v>40948</v>
      </c>
      <c r="G148" s="19">
        <v>12</v>
      </c>
      <c r="H148" s="48">
        <v>51</v>
      </c>
      <c r="I148" s="48">
        <v>49</v>
      </c>
      <c r="J148" s="49">
        <v>1</v>
      </c>
      <c r="K148" s="48" t="s">
        <v>60</v>
      </c>
      <c r="L148" s="48" t="s">
        <v>60</v>
      </c>
      <c r="M148" s="47">
        <v>40942</v>
      </c>
      <c r="N148" s="50" t="s">
        <v>60</v>
      </c>
      <c r="O148" s="48">
        <f>VLOOKUP($B148,_data_elections!$A$2:$E$6,5,0)</f>
        <v>51.963862252009761</v>
      </c>
      <c r="P148" s="51">
        <f>IF(ISERROR(VLOOKUP(M148,_data_RCP!$B:$D,3,0)),"",VLOOKUP(M148,_data_RCP!$B:$D,3,0))</f>
        <v>50.969827586206897</v>
      </c>
      <c r="Q148" s="52">
        <f t="shared" si="40"/>
        <v>-0.96386225200976128</v>
      </c>
      <c r="R148" s="53">
        <f t="shared" si="42"/>
        <v>-0.99403466580286448</v>
      </c>
      <c r="S148" s="53">
        <f t="shared" si="43"/>
        <v>0.96386225200976128</v>
      </c>
      <c r="T148" s="53">
        <f t="shared" si="44"/>
        <v>0.99403466580286448</v>
      </c>
      <c r="U148" s="52">
        <f t="shared" si="45"/>
        <v>3.0172413793103203E-2</v>
      </c>
      <c r="V148" s="52">
        <f t="shared" si="46"/>
        <v>1</v>
      </c>
      <c r="W148" s="52">
        <f t="shared" si="47"/>
        <v>1</v>
      </c>
      <c r="X148" s="52">
        <f t="shared" si="41"/>
        <v>3.0172413793103203E-2</v>
      </c>
      <c r="Y148" s="52">
        <f>VLOOKUP(M148,_data_models!$B:$D,3,0)</f>
        <v>49.474999999999994</v>
      </c>
      <c r="Z148" s="52">
        <f t="shared" si="53"/>
        <v>50.481609195402292</v>
      </c>
      <c r="AA148" s="53">
        <f t="shared" si="48"/>
        <v>-1.482253056607469</v>
      </c>
      <c r="AB148" s="53">
        <f t="shared" si="49"/>
        <v>1.482253056607469</v>
      </c>
      <c r="AC148" s="52">
        <f t="shared" si="50"/>
        <v>-0.4882183908046045</v>
      </c>
      <c r="AD148" s="52">
        <f t="shared" si="51"/>
        <v>-1</v>
      </c>
      <c r="AE148" s="52">
        <f t="shared" si="52"/>
        <v>-1</v>
      </c>
      <c r="AF148" s="52">
        <f t="shared" si="54"/>
        <v>-2.488862252009767</v>
      </c>
      <c r="AG148" s="76">
        <f t="shared" si="55"/>
        <v>2.488862252009767</v>
      </c>
      <c r="AH148" s="52">
        <f t="shared" si="56"/>
        <v>-0.97894845890631643</v>
      </c>
      <c r="AI148" s="52">
        <f t="shared" si="57"/>
        <v>0.97894845890631643</v>
      </c>
      <c r="AJ148" s="52">
        <f t="shared" si="58"/>
        <v>-1.2381438612051667</v>
      </c>
      <c r="AK148" s="52">
        <f t="shared" si="59"/>
        <v>1.2381438612051667</v>
      </c>
      <c r="AL148" s="57"/>
      <c r="AM148" s="85"/>
    </row>
    <row r="149" spans="1:39" ht="16" customHeight="1" x14ac:dyDescent="0.2">
      <c r="A149" s="19" t="s">
        <v>119</v>
      </c>
      <c r="B149" s="19">
        <v>2012</v>
      </c>
      <c r="C149" s="19">
        <v>2</v>
      </c>
      <c r="D149" s="19" t="s">
        <v>60</v>
      </c>
      <c r="E149" s="47">
        <v>40942</v>
      </c>
      <c r="F149" s="47">
        <v>40948</v>
      </c>
      <c r="G149" s="19">
        <v>4</v>
      </c>
      <c r="H149" s="48">
        <v>51</v>
      </c>
      <c r="I149" s="48">
        <v>49</v>
      </c>
      <c r="J149" s="49">
        <v>0.85</v>
      </c>
      <c r="K149" s="48" t="s">
        <v>60</v>
      </c>
      <c r="L149" s="48" t="s">
        <v>60</v>
      </c>
      <c r="M149" s="47">
        <v>40942</v>
      </c>
      <c r="N149" s="50" t="s">
        <v>60</v>
      </c>
      <c r="O149" s="48">
        <f>VLOOKUP($B149,_data_elections!$A$2:$E$6,5,0)</f>
        <v>51.963862252009761</v>
      </c>
      <c r="P149" s="51">
        <f>IF(ISERROR(VLOOKUP(M149,_data_RCP!$B:$D,3,0)),"",VLOOKUP(M149,_data_RCP!$B:$D,3,0))</f>
        <v>50.969827586206897</v>
      </c>
      <c r="Q149" s="52">
        <f t="shared" si="40"/>
        <v>-0.96386225200976128</v>
      </c>
      <c r="R149" s="53">
        <f t="shared" si="42"/>
        <v>-0.99403466580286448</v>
      </c>
      <c r="S149" s="53">
        <f t="shared" si="43"/>
        <v>0.96386225200976128</v>
      </c>
      <c r="T149" s="53">
        <f t="shared" si="44"/>
        <v>0.99403466580286448</v>
      </c>
      <c r="U149" s="52">
        <f t="shared" si="45"/>
        <v>3.0172413793103203E-2</v>
      </c>
      <c r="V149" s="52">
        <f t="shared" si="46"/>
        <v>1</v>
      </c>
      <c r="W149" s="52">
        <f t="shared" si="47"/>
        <v>1</v>
      </c>
      <c r="X149" s="52">
        <f t="shared" si="41"/>
        <v>3.0172413793103203E-2</v>
      </c>
      <c r="Y149" s="52">
        <f>VLOOKUP(M149,_data_models!$B:$D,3,0)</f>
        <v>49.474999999999994</v>
      </c>
      <c r="Z149" s="52">
        <f t="shared" si="53"/>
        <v>50.481609195402292</v>
      </c>
      <c r="AA149" s="53">
        <f t="shared" si="48"/>
        <v>-1.482253056607469</v>
      </c>
      <c r="AB149" s="53">
        <f t="shared" si="49"/>
        <v>1.482253056607469</v>
      </c>
      <c r="AC149" s="52">
        <f t="shared" si="50"/>
        <v>-0.4882183908046045</v>
      </c>
      <c r="AD149" s="52">
        <f t="shared" si="51"/>
        <v>-1</v>
      </c>
      <c r="AE149" s="52">
        <f t="shared" si="52"/>
        <v>-1</v>
      </c>
      <c r="AF149" s="52">
        <f t="shared" si="54"/>
        <v>-2.488862252009767</v>
      </c>
      <c r="AG149" s="76">
        <f t="shared" si="55"/>
        <v>2.488862252009767</v>
      </c>
      <c r="AH149" s="52">
        <f t="shared" si="56"/>
        <v>-0.97894845890631643</v>
      </c>
      <c r="AI149" s="52">
        <f t="shared" si="57"/>
        <v>0.97894845890631643</v>
      </c>
      <c r="AJ149" s="52">
        <f t="shared" si="58"/>
        <v>-1.2381438612051667</v>
      </c>
      <c r="AK149" s="52">
        <f t="shared" si="59"/>
        <v>1.2381438612051667</v>
      </c>
      <c r="AL149" s="57"/>
      <c r="AM149" s="85"/>
    </row>
    <row r="150" spans="1:39" ht="16" customHeight="1" x14ac:dyDescent="0.2">
      <c r="A150" s="19" t="s">
        <v>119</v>
      </c>
      <c r="B150" s="19">
        <v>2012</v>
      </c>
      <c r="C150" s="19">
        <v>2</v>
      </c>
      <c r="D150" s="19" t="s">
        <v>60</v>
      </c>
      <c r="E150" s="47">
        <v>40942</v>
      </c>
      <c r="F150" s="47">
        <v>40948</v>
      </c>
      <c r="G150" s="19">
        <v>9</v>
      </c>
      <c r="H150" s="48">
        <v>51.2</v>
      </c>
      <c r="I150" s="48">
        <v>48.8</v>
      </c>
      <c r="J150" s="49">
        <v>0.97</v>
      </c>
      <c r="K150" s="48" t="s">
        <v>60</v>
      </c>
      <c r="L150" s="48" t="s">
        <v>60</v>
      </c>
      <c r="M150" s="47">
        <v>40942</v>
      </c>
      <c r="N150" s="50" t="s">
        <v>60</v>
      </c>
      <c r="O150" s="48">
        <f>VLOOKUP($B150,_data_elections!$A$2:$E$6,5,0)</f>
        <v>51.963862252009761</v>
      </c>
      <c r="P150" s="51">
        <f>IF(ISERROR(VLOOKUP(M150,_data_RCP!$B:$D,3,0)),"",VLOOKUP(M150,_data_RCP!$B:$D,3,0))</f>
        <v>50.969827586206897</v>
      </c>
      <c r="Q150" s="52">
        <f t="shared" si="40"/>
        <v>-0.76386225200975844</v>
      </c>
      <c r="R150" s="53">
        <f t="shared" si="42"/>
        <v>-0.99403466580286448</v>
      </c>
      <c r="S150" s="53">
        <f t="shared" si="43"/>
        <v>0.76386225200975844</v>
      </c>
      <c r="T150" s="53">
        <f t="shared" si="44"/>
        <v>0.99403466580286448</v>
      </c>
      <c r="U150" s="52">
        <f t="shared" si="45"/>
        <v>0.23017241379310605</v>
      </c>
      <c r="V150" s="52">
        <f t="shared" si="46"/>
        <v>1</v>
      </c>
      <c r="W150" s="52">
        <f t="shared" si="47"/>
        <v>1</v>
      </c>
      <c r="X150" s="52">
        <f t="shared" si="41"/>
        <v>0.23017241379310605</v>
      </c>
      <c r="Y150" s="52">
        <f>VLOOKUP(M150,_data_models!$B:$D,3,0)</f>
        <v>49.474999999999994</v>
      </c>
      <c r="Z150" s="52">
        <f t="shared" si="53"/>
        <v>50.548275862068955</v>
      </c>
      <c r="AA150" s="53">
        <f t="shared" si="48"/>
        <v>-1.4155863899408061</v>
      </c>
      <c r="AB150" s="53">
        <f t="shared" si="49"/>
        <v>1.4155863899408061</v>
      </c>
      <c r="AC150" s="52">
        <f t="shared" si="50"/>
        <v>-0.42155172413794162</v>
      </c>
      <c r="AD150" s="52">
        <f t="shared" si="51"/>
        <v>-1</v>
      </c>
      <c r="AE150" s="52">
        <f t="shared" si="52"/>
        <v>-1</v>
      </c>
      <c r="AF150" s="52">
        <f t="shared" si="54"/>
        <v>-2.488862252009767</v>
      </c>
      <c r="AG150" s="76">
        <f t="shared" si="55"/>
        <v>2.488862252009767</v>
      </c>
      <c r="AH150" s="52">
        <f t="shared" si="56"/>
        <v>-0.87894845890630791</v>
      </c>
      <c r="AI150" s="52">
        <f t="shared" si="57"/>
        <v>0.87894845890630791</v>
      </c>
      <c r="AJ150" s="52">
        <f t="shared" si="58"/>
        <v>-1.2048105278718353</v>
      </c>
      <c r="AK150" s="52">
        <f t="shared" si="59"/>
        <v>1.2048105278718353</v>
      </c>
      <c r="AL150" s="57"/>
      <c r="AM150" s="85"/>
    </row>
    <row r="151" spans="1:39" ht="16" customHeight="1" x14ac:dyDescent="0.2">
      <c r="A151" s="19" t="s">
        <v>119</v>
      </c>
      <c r="B151" s="19">
        <v>2012</v>
      </c>
      <c r="C151" s="19">
        <v>2</v>
      </c>
      <c r="D151" s="19" t="s">
        <v>60</v>
      </c>
      <c r="E151" s="47">
        <v>40942</v>
      </c>
      <c r="F151" s="47">
        <v>40948</v>
      </c>
      <c r="G151" s="19">
        <v>1</v>
      </c>
      <c r="H151" s="48">
        <v>51.5</v>
      </c>
      <c r="I151" s="48">
        <v>48.5</v>
      </c>
      <c r="J151" s="49">
        <v>0.85</v>
      </c>
      <c r="K151" s="48" t="s">
        <v>60</v>
      </c>
      <c r="L151" s="48" t="s">
        <v>60</v>
      </c>
      <c r="M151" s="47">
        <v>40942</v>
      </c>
      <c r="N151" s="50" t="s">
        <v>60</v>
      </c>
      <c r="O151" s="48">
        <f>VLOOKUP($B151,_data_elections!$A$2:$E$6,5,0)</f>
        <v>51.963862252009761</v>
      </c>
      <c r="P151" s="51">
        <f>IF(ISERROR(VLOOKUP(M151,_data_RCP!$B:$D,3,0)),"",VLOOKUP(M151,_data_RCP!$B:$D,3,0))</f>
        <v>50.969827586206897</v>
      </c>
      <c r="Q151" s="52">
        <f t="shared" si="40"/>
        <v>-0.46386225200976128</v>
      </c>
      <c r="R151" s="53">
        <f t="shared" si="42"/>
        <v>-0.99403466580286448</v>
      </c>
      <c r="S151" s="53">
        <f t="shared" si="43"/>
        <v>0.46386225200976128</v>
      </c>
      <c r="T151" s="53">
        <f t="shared" si="44"/>
        <v>0.99403466580286448</v>
      </c>
      <c r="U151" s="52">
        <f t="shared" si="45"/>
        <v>0.5301724137931032</v>
      </c>
      <c r="V151" s="52">
        <f t="shared" si="46"/>
        <v>1</v>
      </c>
      <c r="W151" s="52">
        <f t="shared" si="47"/>
        <v>1</v>
      </c>
      <c r="X151" s="52">
        <f t="shared" si="41"/>
        <v>0.5301724137931032</v>
      </c>
      <c r="Y151" s="52">
        <f>VLOOKUP(M151,_data_models!$B:$D,3,0)</f>
        <v>49.474999999999994</v>
      </c>
      <c r="Z151" s="52">
        <f t="shared" si="53"/>
        <v>50.648275862068964</v>
      </c>
      <c r="AA151" s="53">
        <f t="shared" si="48"/>
        <v>-1.3155863899407976</v>
      </c>
      <c r="AB151" s="53">
        <f t="shared" si="49"/>
        <v>1.3155863899407976</v>
      </c>
      <c r="AC151" s="52">
        <f t="shared" si="50"/>
        <v>-0.32155172413793309</v>
      </c>
      <c r="AD151" s="52">
        <f t="shared" si="51"/>
        <v>-1</v>
      </c>
      <c r="AE151" s="52">
        <f t="shared" si="52"/>
        <v>-1</v>
      </c>
      <c r="AF151" s="52">
        <f t="shared" si="54"/>
        <v>-2.488862252009767</v>
      </c>
      <c r="AG151" s="76">
        <f t="shared" si="55"/>
        <v>2.488862252009767</v>
      </c>
      <c r="AH151" s="52">
        <f t="shared" si="56"/>
        <v>-0.72894845890631643</v>
      </c>
      <c r="AI151" s="52">
        <f t="shared" si="57"/>
        <v>0.72894845890631643</v>
      </c>
      <c r="AJ151" s="52">
        <f t="shared" si="58"/>
        <v>-1.154810527871831</v>
      </c>
      <c r="AK151" s="52">
        <f t="shared" si="59"/>
        <v>1.154810527871831</v>
      </c>
      <c r="AL151" s="57"/>
      <c r="AM151" s="85"/>
    </row>
    <row r="152" spans="1:39" ht="16" customHeight="1" x14ac:dyDescent="0.2">
      <c r="A152" s="19" t="s">
        <v>119</v>
      </c>
      <c r="B152" s="19">
        <v>2012</v>
      </c>
      <c r="C152" s="19">
        <v>2</v>
      </c>
      <c r="D152" s="19" t="s">
        <v>60</v>
      </c>
      <c r="E152" s="47">
        <v>40942</v>
      </c>
      <c r="F152" s="47">
        <v>40948</v>
      </c>
      <c r="G152" s="19">
        <v>2</v>
      </c>
      <c r="H152" s="48">
        <v>52</v>
      </c>
      <c r="I152" s="48">
        <v>48</v>
      </c>
      <c r="J152" s="49">
        <v>0.9</v>
      </c>
      <c r="K152" s="48" t="s">
        <v>60</v>
      </c>
      <c r="L152" s="48" t="s">
        <v>60</v>
      </c>
      <c r="M152" s="47">
        <v>40942</v>
      </c>
      <c r="N152" s="50" t="s">
        <v>60</v>
      </c>
      <c r="O152" s="48">
        <f>VLOOKUP($B152,_data_elections!$A$2:$E$6,5,0)</f>
        <v>51.963862252009761</v>
      </c>
      <c r="P152" s="51">
        <f>IF(ISERROR(VLOOKUP(M152,_data_RCP!$B:$D,3,0)),"",VLOOKUP(M152,_data_RCP!$B:$D,3,0))</f>
        <v>50.969827586206897</v>
      </c>
      <c r="Q152" s="52">
        <f t="shared" si="40"/>
        <v>3.6137747990238722E-2</v>
      </c>
      <c r="R152" s="53">
        <f t="shared" si="42"/>
        <v>-0.99403466580286448</v>
      </c>
      <c r="S152" s="53">
        <f t="shared" si="43"/>
        <v>3.6137747990238722E-2</v>
      </c>
      <c r="T152" s="53">
        <f t="shared" si="44"/>
        <v>0.99403466580286448</v>
      </c>
      <c r="U152" s="52">
        <f t="shared" si="45"/>
        <v>0.95789691781262576</v>
      </c>
      <c r="V152" s="52">
        <f t="shared" si="46"/>
        <v>1</v>
      </c>
      <c r="W152" s="52">
        <f t="shared" si="47"/>
        <v>1</v>
      </c>
      <c r="X152" s="52">
        <f t="shared" si="41"/>
        <v>1.0301724137931032</v>
      </c>
      <c r="Y152" s="52">
        <f>VLOOKUP(M152,_data_models!$B:$D,3,0)</f>
        <v>49.474999999999994</v>
      </c>
      <c r="Z152" s="52">
        <f t="shared" si="53"/>
        <v>50.814942528735628</v>
      </c>
      <c r="AA152" s="53">
        <f t="shared" si="48"/>
        <v>-1.1489197232741333</v>
      </c>
      <c r="AB152" s="53">
        <f t="shared" si="49"/>
        <v>1.1489197232741333</v>
      </c>
      <c r="AC152" s="52">
        <f t="shared" si="50"/>
        <v>-0.15488505747126879</v>
      </c>
      <c r="AD152" s="52">
        <f t="shared" si="51"/>
        <v>-1</v>
      </c>
      <c r="AE152" s="52">
        <f t="shared" si="52"/>
        <v>-1</v>
      </c>
      <c r="AF152" s="52">
        <f t="shared" si="54"/>
        <v>-2.488862252009767</v>
      </c>
      <c r="AG152" s="76">
        <f t="shared" si="55"/>
        <v>2.488862252009767</v>
      </c>
      <c r="AH152" s="52">
        <f t="shared" si="56"/>
        <v>-0.47894845890631643</v>
      </c>
      <c r="AI152" s="52">
        <f t="shared" si="57"/>
        <v>0.47894845890631643</v>
      </c>
      <c r="AJ152" s="52">
        <f t="shared" si="58"/>
        <v>-1.0714771945385024</v>
      </c>
      <c r="AK152" s="52">
        <f t="shared" si="59"/>
        <v>1.0714771945385024</v>
      </c>
      <c r="AL152" s="57"/>
      <c r="AM152" s="85"/>
    </row>
    <row r="153" spans="1:39" ht="16" customHeight="1" x14ac:dyDescent="0.2">
      <c r="A153" s="19" t="s">
        <v>119</v>
      </c>
      <c r="B153" s="19">
        <v>2012</v>
      </c>
      <c r="C153" s="19">
        <v>2</v>
      </c>
      <c r="D153" s="19" t="s">
        <v>60</v>
      </c>
      <c r="E153" s="47">
        <v>40942</v>
      </c>
      <c r="F153" s="47">
        <v>40948</v>
      </c>
      <c r="G153" s="19">
        <v>15</v>
      </c>
      <c r="H153" s="48">
        <v>52</v>
      </c>
      <c r="I153" s="48">
        <v>48</v>
      </c>
      <c r="J153" s="49">
        <v>0.7</v>
      </c>
      <c r="K153" s="48" t="s">
        <v>60</v>
      </c>
      <c r="L153" s="48" t="s">
        <v>60</v>
      </c>
      <c r="M153" s="47">
        <v>40942</v>
      </c>
      <c r="N153" s="50" t="s">
        <v>60</v>
      </c>
      <c r="O153" s="48">
        <f>VLOOKUP($B153,_data_elections!$A$2:$E$6,5,0)</f>
        <v>51.963862252009761</v>
      </c>
      <c r="P153" s="51">
        <f>IF(ISERROR(VLOOKUP(M153,_data_RCP!$B:$D,3,0)),"",VLOOKUP(M153,_data_RCP!$B:$D,3,0))</f>
        <v>50.969827586206897</v>
      </c>
      <c r="Q153" s="52">
        <f t="shared" si="40"/>
        <v>3.6137747990238722E-2</v>
      </c>
      <c r="R153" s="53">
        <f t="shared" si="42"/>
        <v>-0.99403466580286448</v>
      </c>
      <c r="S153" s="53">
        <f t="shared" si="43"/>
        <v>3.6137747990238722E-2</v>
      </c>
      <c r="T153" s="53">
        <f t="shared" si="44"/>
        <v>0.99403466580286448</v>
      </c>
      <c r="U153" s="52">
        <f t="shared" si="45"/>
        <v>0.95789691781262576</v>
      </c>
      <c r="V153" s="52">
        <f t="shared" si="46"/>
        <v>1</v>
      </c>
      <c r="W153" s="52">
        <f t="shared" si="47"/>
        <v>1</v>
      </c>
      <c r="X153" s="52">
        <f t="shared" si="41"/>
        <v>1.0301724137931032</v>
      </c>
      <c r="Y153" s="52">
        <f>VLOOKUP(M153,_data_models!$B:$D,3,0)</f>
        <v>49.474999999999994</v>
      </c>
      <c r="Z153" s="52">
        <f t="shared" si="53"/>
        <v>50.814942528735628</v>
      </c>
      <c r="AA153" s="53">
        <f t="shared" si="48"/>
        <v>-1.1489197232741333</v>
      </c>
      <c r="AB153" s="53">
        <f t="shared" si="49"/>
        <v>1.1489197232741333</v>
      </c>
      <c r="AC153" s="52">
        <f t="shared" si="50"/>
        <v>-0.15488505747126879</v>
      </c>
      <c r="AD153" s="52">
        <f t="shared" si="51"/>
        <v>-1</v>
      </c>
      <c r="AE153" s="52">
        <f t="shared" si="52"/>
        <v>-1</v>
      </c>
      <c r="AF153" s="52">
        <f t="shared" si="54"/>
        <v>-2.488862252009767</v>
      </c>
      <c r="AG153" s="76">
        <f t="shared" si="55"/>
        <v>2.488862252009767</v>
      </c>
      <c r="AH153" s="52">
        <f t="shared" si="56"/>
        <v>-0.47894845890631643</v>
      </c>
      <c r="AI153" s="52">
        <f t="shared" si="57"/>
        <v>0.47894845890631643</v>
      </c>
      <c r="AJ153" s="52">
        <f t="shared" si="58"/>
        <v>-1.0714771945385024</v>
      </c>
      <c r="AK153" s="52">
        <f t="shared" si="59"/>
        <v>1.0714771945385024</v>
      </c>
      <c r="AL153" s="57"/>
      <c r="AM153" s="85"/>
    </row>
    <row r="154" spans="1:39" ht="16" customHeight="1" x14ac:dyDescent="0.2">
      <c r="A154" s="19" t="s">
        <v>119</v>
      </c>
      <c r="B154" s="19">
        <v>2012</v>
      </c>
      <c r="C154" s="19">
        <v>2</v>
      </c>
      <c r="D154" s="19" t="s">
        <v>60</v>
      </c>
      <c r="E154" s="47">
        <v>40942</v>
      </c>
      <c r="F154" s="47">
        <v>40948</v>
      </c>
      <c r="G154" s="19">
        <v>11</v>
      </c>
      <c r="H154" s="48">
        <v>53</v>
      </c>
      <c r="I154" s="48">
        <v>47</v>
      </c>
      <c r="J154" s="49">
        <v>0.8</v>
      </c>
      <c r="K154" s="48" t="s">
        <v>60</v>
      </c>
      <c r="L154" s="48" t="s">
        <v>60</v>
      </c>
      <c r="M154" s="47">
        <v>40942</v>
      </c>
      <c r="N154" s="50" t="s">
        <v>60</v>
      </c>
      <c r="O154" s="48">
        <f>VLOOKUP($B154,_data_elections!$A$2:$E$6,5,0)</f>
        <v>51.963862252009761</v>
      </c>
      <c r="P154" s="51">
        <f>IF(ISERROR(VLOOKUP(M154,_data_RCP!$B:$D,3,0)),"",VLOOKUP(M154,_data_RCP!$B:$D,3,0))</f>
        <v>50.969827586206897</v>
      </c>
      <c r="Q154" s="52">
        <f t="shared" si="40"/>
        <v>1.0361377479902387</v>
      </c>
      <c r="R154" s="53">
        <f t="shared" si="42"/>
        <v>-0.99403466580286448</v>
      </c>
      <c r="S154" s="53">
        <f t="shared" si="43"/>
        <v>1.0361377479902387</v>
      </c>
      <c r="T154" s="53">
        <f t="shared" si="44"/>
        <v>0.99403466580286448</v>
      </c>
      <c r="U154" s="52">
        <f t="shared" si="45"/>
        <v>-4.2103082187374241E-2</v>
      </c>
      <c r="V154" s="52">
        <f t="shared" si="46"/>
        <v>1</v>
      </c>
      <c r="W154" s="52">
        <f t="shared" si="47"/>
        <v>0</v>
      </c>
      <c r="X154" s="52">
        <f t="shared" si="41"/>
        <v>2.0301724137931032</v>
      </c>
      <c r="Y154" s="52">
        <f>VLOOKUP(M154,_data_models!$B:$D,3,0)</f>
        <v>49.474999999999994</v>
      </c>
      <c r="Z154" s="52">
        <f t="shared" si="53"/>
        <v>51.148275862068964</v>
      </c>
      <c r="AA154" s="53">
        <f t="shared" si="48"/>
        <v>-0.81558638994079757</v>
      </c>
      <c r="AB154" s="53">
        <f t="shared" si="49"/>
        <v>0.81558638994079757</v>
      </c>
      <c r="AC154" s="52">
        <f t="shared" si="50"/>
        <v>0.17844827586206691</v>
      </c>
      <c r="AD154" s="52">
        <f t="shared" si="51"/>
        <v>1</v>
      </c>
      <c r="AE154" s="52">
        <f t="shared" si="52"/>
        <v>1</v>
      </c>
      <c r="AF154" s="52">
        <f t="shared" si="54"/>
        <v>-2.488862252009767</v>
      </c>
      <c r="AG154" s="76">
        <f t="shared" si="55"/>
        <v>2.488862252009767</v>
      </c>
      <c r="AH154" s="52">
        <f t="shared" si="56"/>
        <v>2.1051541093683568E-2</v>
      </c>
      <c r="AI154" s="52">
        <f t="shared" si="57"/>
        <v>2.1051541093683568E-2</v>
      </c>
      <c r="AJ154" s="52">
        <f t="shared" si="58"/>
        <v>-0.90481052787183103</v>
      </c>
      <c r="AK154" s="52">
        <f t="shared" si="59"/>
        <v>0.90481052787183103</v>
      </c>
      <c r="AL154" s="57"/>
      <c r="AM154" s="85"/>
    </row>
    <row r="155" spans="1:39" ht="16" customHeight="1" x14ac:dyDescent="0.2">
      <c r="A155" s="19" t="s">
        <v>119</v>
      </c>
      <c r="B155" s="19">
        <v>2012</v>
      </c>
      <c r="C155" s="19">
        <v>2</v>
      </c>
      <c r="D155" s="19" t="s">
        <v>60</v>
      </c>
      <c r="E155" s="47">
        <v>40942</v>
      </c>
      <c r="F155" s="47">
        <v>40948</v>
      </c>
      <c r="G155" s="19">
        <v>13</v>
      </c>
      <c r="H155" s="48">
        <v>51</v>
      </c>
      <c r="I155" s="48">
        <v>49</v>
      </c>
      <c r="J155" s="49">
        <v>0.95</v>
      </c>
      <c r="K155" s="48" t="s">
        <v>60</v>
      </c>
      <c r="L155" s="48" t="s">
        <v>60</v>
      </c>
      <c r="M155" s="47">
        <v>40943</v>
      </c>
      <c r="N155" s="50" t="s">
        <v>60</v>
      </c>
      <c r="O155" s="48">
        <f>VLOOKUP($B155,_data_elections!$A$2:$E$6,5,0)</f>
        <v>51.963862252009761</v>
      </c>
      <c r="P155" s="51">
        <f>IF(ISERROR(VLOOKUP(M155,_data_RCP!$B:$D,3,0)),"",VLOOKUP(M155,_data_RCP!$B:$D,3,0))</f>
        <v>51.077586206896555</v>
      </c>
      <c r="Q155" s="52">
        <f t="shared" si="40"/>
        <v>-0.96386225200976128</v>
      </c>
      <c r="R155" s="53">
        <f t="shared" si="42"/>
        <v>-0.88627604511320612</v>
      </c>
      <c r="S155" s="53">
        <f t="shared" si="43"/>
        <v>0.96386225200976128</v>
      </c>
      <c r="T155" s="53">
        <f t="shared" si="44"/>
        <v>0.88627604511320612</v>
      </c>
      <c r="U155" s="52">
        <f t="shared" si="45"/>
        <v>-7.7586206896555154E-2</v>
      </c>
      <c r="V155" s="52">
        <f t="shared" si="46"/>
        <v>-1</v>
      </c>
      <c r="W155" s="52">
        <f t="shared" si="47"/>
        <v>-1</v>
      </c>
      <c r="X155" s="52">
        <f t="shared" si="41"/>
        <v>-7.7586206896555154E-2</v>
      </c>
      <c r="Y155" s="52">
        <f>VLOOKUP(M155,_data_models!$B:$D,3,0)</f>
        <v>49.474999999999994</v>
      </c>
      <c r="Z155" s="52">
        <f t="shared" si="53"/>
        <v>50.517528735632176</v>
      </c>
      <c r="AA155" s="53">
        <f t="shared" si="48"/>
        <v>-1.4463335163775852</v>
      </c>
      <c r="AB155" s="53">
        <f t="shared" si="49"/>
        <v>1.4463335163775852</v>
      </c>
      <c r="AC155" s="52">
        <f t="shared" si="50"/>
        <v>-0.5600574712643791</v>
      </c>
      <c r="AD155" s="52">
        <f t="shared" si="51"/>
        <v>-1</v>
      </c>
      <c r="AE155" s="52">
        <f t="shared" si="52"/>
        <v>-1</v>
      </c>
      <c r="AF155" s="52">
        <f t="shared" si="54"/>
        <v>-2.488862252009767</v>
      </c>
      <c r="AG155" s="76">
        <f t="shared" si="55"/>
        <v>2.488862252009767</v>
      </c>
      <c r="AH155" s="52">
        <f t="shared" si="56"/>
        <v>-0.9250691485614837</v>
      </c>
      <c r="AI155" s="52">
        <f t="shared" si="57"/>
        <v>0.9250691485614837</v>
      </c>
      <c r="AJ155" s="52">
        <f t="shared" si="58"/>
        <v>-1.1663047807453921</v>
      </c>
      <c r="AK155" s="52">
        <f t="shared" si="59"/>
        <v>1.1663047807453921</v>
      </c>
      <c r="AL155" s="57"/>
      <c r="AM155" s="85"/>
    </row>
    <row r="156" spans="1:39" ht="16" customHeight="1" x14ac:dyDescent="0.2">
      <c r="A156" s="19" t="s">
        <v>119</v>
      </c>
      <c r="B156" s="19">
        <v>2012</v>
      </c>
      <c r="C156" s="19">
        <v>2</v>
      </c>
      <c r="D156" s="19" t="s">
        <v>60</v>
      </c>
      <c r="E156" s="47">
        <v>40942</v>
      </c>
      <c r="F156" s="47">
        <v>40948</v>
      </c>
      <c r="G156" s="19">
        <v>7</v>
      </c>
      <c r="H156" s="48">
        <v>51</v>
      </c>
      <c r="I156" s="48">
        <v>49</v>
      </c>
      <c r="J156" s="49">
        <v>0.97</v>
      </c>
      <c r="K156" s="48" t="s">
        <v>60</v>
      </c>
      <c r="L156" s="48" t="s">
        <v>60</v>
      </c>
      <c r="M156" s="47">
        <v>40943</v>
      </c>
      <c r="N156" s="50" t="s">
        <v>60</v>
      </c>
      <c r="O156" s="48">
        <f>VLOOKUP($B156,_data_elections!$A$2:$E$6,5,0)</f>
        <v>51.963862252009761</v>
      </c>
      <c r="P156" s="51">
        <f>IF(ISERROR(VLOOKUP(M156,_data_RCP!$B:$D,3,0)),"",VLOOKUP(M156,_data_RCP!$B:$D,3,0))</f>
        <v>51.077586206896555</v>
      </c>
      <c r="Q156" s="52">
        <f t="shared" si="40"/>
        <v>-0.96386225200976128</v>
      </c>
      <c r="R156" s="53">
        <f t="shared" si="42"/>
        <v>-0.88627604511320612</v>
      </c>
      <c r="S156" s="53">
        <f t="shared" si="43"/>
        <v>0.96386225200976128</v>
      </c>
      <c r="T156" s="53">
        <f t="shared" si="44"/>
        <v>0.88627604511320612</v>
      </c>
      <c r="U156" s="52">
        <f t="shared" si="45"/>
        <v>-7.7586206896555154E-2</v>
      </c>
      <c r="V156" s="52">
        <f t="shared" si="46"/>
        <v>-1</v>
      </c>
      <c r="W156" s="52">
        <f t="shared" si="47"/>
        <v>-1</v>
      </c>
      <c r="X156" s="52">
        <f t="shared" si="41"/>
        <v>-7.7586206896555154E-2</v>
      </c>
      <c r="Y156" s="52">
        <f>VLOOKUP(M156,_data_models!$B:$D,3,0)</f>
        <v>49.474999999999994</v>
      </c>
      <c r="Z156" s="52">
        <f t="shared" si="53"/>
        <v>50.517528735632176</v>
      </c>
      <c r="AA156" s="53">
        <f t="shared" si="48"/>
        <v>-1.4463335163775852</v>
      </c>
      <c r="AB156" s="53">
        <f t="shared" si="49"/>
        <v>1.4463335163775852</v>
      </c>
      <c r="AC156" s="52">
        <f t="shared" si="50"/>
        <v>-0.5600574712643791</v>
      </c>
      <c r="AD156" s="52">
        <f t="shared" si="51"/>
        <v>-1</v>
      </c>
      <c r="AE156" s="52">
        <f t="shared" si="52"/>
        <v>-1</v>
      </c>
      <c r="AF156" s="52">
        <f t="shared" si="54"/>
        <v>-2.488862252009767</v>
      </c>
      <c r="AG156" s="76">
        <f t="shared" si="55"/>
        <v>2.488862252009767</v>
      </c>
      <c r="AH156" s="52">
        <f t="shared" si="56"/>
        <v>-0.9250691485614837</v>
      </c>
      <c r="AI156" s="52">
        <f t="shared" si="57"/>
        <v>0.9250691485614837</v>
      </c>
      <c r="AJ156" s="52">
        <f t="shared" si="58"/>
        <v>-1.1663047807453921</v>
      </c>
      <c r="AK156" s="52">
        <f t="shared" si="59"/>
        <v>1.1663047807453921</v>
      </c>
      <c r="AL156" s="57"/>
      <c r="AM156" s="85"/>
    </row>
    <row r="157" spans="1:39" ht="16" customHeight="1" x14ac:dyDescent="0.2">
      <c r="A157" s="19" t="s">
        <v>119</v>
      </c>
      <c r="B157" s="19">
        <v>2012</v>
      </c>
      <c r="C157" s="19">
        <v>2</v>
      </c>
      <c r="D157" s="19" t="s">
        <v>60</v>
      </c>
      <c r="E157" s="47">
        <v>40942</v>
      </c>
      <c r="F157" s="47">
        <v>40948</v>
      </c>
      <c r="G157" s="19">
        <v>3</v>
      </c>
      <c r="H157" s="48">
        <v>50</v>
      </c>
      <c r="I157" s="48">
        <v>50</v>
      </c>
      <c r="J157" s="49">
        <v>1</v>
      </c>
      <c r="K157" s="48" t="s">
        <v>60</v>
      </c>
      <c r="L157" s="48" t="s">
        <v>60</v>
      </c>
      <c r="M157" s="47">
        <v>40944</v>
      </c>
      <c r="N157" s="50" t="s">
        <v>60</v>
      </c>
      <c r="O157" s="48">
        <f>VLOOKUP($B157,_data_elections!$A$2:$E$6,5,0)</f>
        <v>51.963862252009761</v>
      </c>
      <c r="P157" s="51">
        <f>IF(ISERROR(VLOOKUP(M157,_data_RCP!$B:$D,3,0)),"",VLOOKUP(M157,_data_RCP!$B:$D,3,0))</f>
        <v>51.400862068965516</v>
      </c>
      <c r="Q157" s="52">
        <f t="shared" si="40"/>
        <v>-1.9638622520097613</v>
      </c>
      <c r="R157" s="53">
        <f t="shared" si="42"/>
        <v>-0.56300018304424526</v>
      </c>
      <c r="S157" s="53">
        <f t="shared" si="43"/>
        <v>1.9638622520097613</v>
      </c>
      <c r="T157" s="53">
        <f t="shared" si="44"/>
        <v>0.56300018304424526</v>
      </c>
      <c r="U157" s="52">
        <f t="shared" si="45"/>
        <v>-1.400862068965516</v>
      </c>
      <c r="V157" s="52">
        <f t="shared" si="46"/>
        <v>-1</v>
      </c>
      <c r="W157" s="52">
        <f t="shared" si="47"/>
        <v>-1</v>
      </c>
      <c r="X157" s="52">
        <f t="shared" si="41"/>
        <v>-1.400862068965516</v>
      </c>
      <c r="Y157" s="52">
        <f>VLOOKUP(M157,_data_models!$B:$D,3,0)</f>
        <v>49.474999999999994</v>
      </c>
      <c r="Z157" s="52">
        <f t="shared" si="53"/>
        <v>50.291954022988506</v>
      </c>
      <c r="AA157" s="53">
        <f t="shared" si="48"/>
        <v>-1.6719082290212555</v>
      </c>
      <c r="AB157" s="53">
        <f t="shared" si="49"/>
        <v>1.6719082290212555</v>
      </c>
      <c r="AC157" s="52">
        <f t="shared" si="50"/>
        <v>-1.1089080459770102</v>
      </c>
      <c r="AD157" s="52">
        <f t="shared" si="51"/>
        <v>-1</v>
      </c>
      <c r="AE157" s="52">
        <f t="shared" si="52"/>
        <v>-1</v>
      </c>
      <c r="AF157" s="52">
        <f t="shared" si="54"/>
        <v>-2.488862252009767</v>
      </c>
      <c r="AG157" s="76">
        <f t="shared" si="55"/>
        <v>2.488862252009767</v>
      </c>
      <c r="AH157" s="52">
        <f t="shared" si="56"/>
        <v>-1.2634312175269997</v>
      </c>
      <c r="AI157" s="52">
        <f t="shared" si="57"/>
        <v>1.2634312175269997</v>
      </c>
      <c r="AJ157" s="52">
        <f t="shared" si="58"/>
        <v>-1.1174542060327468</v>
      </c>
      <c r="AK157" s="52">
        <f t="shared" si="59"/>
        <v>1.1174542060327468</v>
      </c>
      <c r="AL157" s="57"/>
      <c r="AM157" s="85"/>
    </row>
    <row r="158" spans="1:39" ht="16" customHeight="1" x14ac:dyDescent="0.2">
      <c r="A158" s="19" t="s">
        <v>119</v>
      </c>
      <c r="B158" s="19">
        <v>2012</v>
      </c>
      <c r="C158" s="19">
        <v>2</v>
      </c>
      <c r="D158" s="19" t="s">
        <v>60</v>
      </c>
      <c r="E158" s="47">
        <v>40942</v>
      </c>
      <c r="F158" s="47">
        <v>40948</v>
      </c>
      <c r="G158" s="19">
        <v>10</v>
      </c>
      <c r="H158" s="48">
        <v>51</v>
      </c>
      <c r="I158" s="48">
        <v>49</v>
      </c>
      <c r="J158" s="49">
        <v>0.9</v>
      </c>
      <c r="K158" s="48" t="s">
        <v>60</v>
      </c>
      <c r="L158" s="48" t="s">
        <v>60</v>
      </c>
      <c r="M158" s="47">
        <v>40947</v>
      </c>
      <c r="N158" s="50" t="s">
        <v>60</v>
      </c>
      <c r="O158" s="48">
        <f>VLOOKUP($B158,_data_elections!$A$2:$E$6,5,0)</f>
        <v>51.963862252009761</v>
      </c>
      <c r="P158" s="51">
        <f>IF(ISERROR(VLOOKUP(M158,_data_RCP!$B:$D,3,0)),"",VLOOKUP(M158,_data_RCP!$B:$D,3,0))</f>
        <v>52.056277056277054</v>
      </c>
      <c r="Q158" s="52">
        <f t="shared" si="40"/>
        <v>-0.96386225200976128</v>
      </c>
      <c r="R158" s="53">
        <f t="shared" si="42"/>
        <v>9.2414804267292538E-2</v>
      </c>
      <c r="S158" s="53">
        <f t="shared" si="43"/>
        <v>0.96386225200976128</v>
      </c>
      <c r="T158" s="53">
        <f t="shared" si="44"/>
        <v>9.2414804267292538E-2</v>
      </c>
      <c r="U158" s="52">
        <f t="shared" si="45"/>
        <v>-0.87144744774246874</v>
      </c>
      <c r="V158" s="52">
        <f t="shared" si="46"/>
        <v>1</v>
      </c>
      <c r="W158" s="52">
        <f t="shared" si="47"/>
        <v>0</v>
      </c>
      <c r="X158" s="52">
        <f t="shared" si="41"/>
        <v>-1.0562770562770538</v>
      </c>
      <c r="Y158" s="52">
        <f>VLOOKUP(M158,_data_models!$B:$D,3,0)</f>
        <v>49.474999999999994</v>
      </c>
      <c r="Z158" s="52">
        <f t="shared" si="53"/>
        <v>50.843759018759016</v>
      </c>
      <c r="AA158" s="53">
        <f t="shared" si="48"/>
        <v>-1.1201032332507452</v>
      </c>
      <c r="AB158" s="53">
        <f t="shared" si="49"/>
        <v>1.1201032332507452</v>
      </c>
      <c r="AC158" s="52">
        <f t="shared" si="50"/>
        <v>-1.0276884289834527</v>
      </c>
      <c r="AD158" s="52">
        <f t="shared" si="51"/>
        <v>1</v>
      </c>
      <c r="AE158" s="52">
        <f t="shared" si="52"/>
        <v>0</v>
      </c>
      <c r="AF158" s="52">
        <f t="shared" si="54"/>
        <v>-2.488862252009767</v>
      </c>
      <c r="AG158" s="76">
        <f t="shared" si="55"/>
        <v>2.488862252009767</v>
      </c>
      <c r="AH158" s="52">
        <f t="shared" si="56"/>
        <v>-0.43572372387123437</v>
      </c>
      <c r="AI158" s="52">
        <f t="shared" si="57"/>
        <v>0.43572372387123437</v>
      </c>
      <c r="AJ158" s="52">
        <f t="shared" si="58"/>
        <v>-0.51384421449172635</v>
      </c>
      <c r="AK158" s="52">
        <f t="shared" si="59"/>
        <v>0.51384421449172635</v>
      </c>
      <c r="AL158" s="57"/>
      <c r="AM158" s="85"/>
    </row>
    <row r="159" spans="1:39" ht="16" customHeight="1" x14ac:dyDescent="0.2">
      <c r="A159" s="19" t="s">
        <v>119</v>
      </c>
      <c r="B159" s="19">
        <v>2012</v>
      </c>
      <c r="C159" s="19">
        <v>2</v>
      </c>
      <c r="D159" s="19" t="s">
        <v>60</v>
      </c>
      <c r="E159" s="47">
        <v>40942</v>
      </c>
      <c r="F159" s="47">
        <v>40948</v>
      </c>
      <c r="G159" s="19">
        <v>22</v>
      </c>
      <c r="H159" s="48">
        <v>50.8</v>
      </c>
      <c r="I159" s="48">
        <v>49.2</v>
      </c>
      <c r="J159" s="49">
        <v>0.75</v>
      </c>
      <c r="K159" s="48" t="s">
        <v>60</v>
      </c>
      <c r="L159" s="48" t="s">
        <v>60</v>
      </c>
      <c r="M159" s="47">
        <v>40948</v>
      </c>
      <c r="N159" s="50" t="s">
        <v>60</v>
      </c>
      <c r="O159" s="48">
        <f>VLOOKUP($B159,_data_elections!$A$2:$E$6,5,0)</f>
        <v>51.963862252009761</v>
      </c>
      <c r="P159" s="51">
        <f>IF(ISERROR(VLOOKUP(M159,_data_RCP!$B:$D,3,0)),"",VLOOKUP(M159,_data_RCP!$B:$D,3,0))</f>
        <v>52.272727272727273</v>
      </c>
      <c r="Q159" s="52">
        <f t="shared" si="40"/>
        <v>-1.1638622520097641</v>
      </c>
      <c r="R159" s="53">
        <f t="shared" si="42"/>
        <v>0.3088650207175121</v>
      </c>
      <c r="S159" s="53">
        <f t="shared" si="43"/>
        <v>1.1638622520097641</v>
      </c>
      <c r="T159" s="53">
        <f t="shared" si="44"/>
        <v>0.3088650207175121</v>
      </c>
      <c r="U159" s="52">
        <f t="shared" si="45"/>
        <v>-0.85499723129225202</v>
      </c>
      <c r="V159" s="52">
        <f t="shared" si="46"/>
        <v>1</v>
      </c>
      <c r="W159" s="52">
        <f t="shared" si="47"/>
        <v>0</v>
      </c>
      <c r="X159" s="52">
        <f t="shared" si="41"/>
        <v>-1.4727272727272762</v>
      </c>
      <c r="Y159" s="52">
        <f>VLOOKUP(M159,_data_models!$B:$D,3,0)</f>
        <v>49.474999999999994</v>
      </c>
      <c r="Z159" s="52">
        <f t="shared" si="53"/>
        <v>50.849242424242426</v>
      </c>
      <c r="AA159" s="53">
        <f t="shared" si="48"/>
        <v>-1.1146198277673349</v>
      </c>
      <c r="AB159" s="53">
        <f t="shared" si="49"/>
        <v>1.1146198277673349</v>
      </c>
      <c r="AC159" s="52">
        <f t="shared" si="50"/>
        <v>-0.80575480704982283</v>
      </c>
      <c r="AD159" s="52">
        <f t="shared" si="51"/>
        <v>1</v>
      </c>
      <c r="AE159" s="52">
        <f t="shared" si="52"/>
        <v>0</v>
      </c>
      <c r="AF159" s="52">
        <f t="shared" si="54"/>
        <v>-2.488862252009767</v>
      </c>
      <c r="AG159" s="76">
        <f t="shared" si="55"/>
        <v>2.488862252009767</v>
      </c>
      <c r="AH159" s="52">
        <f t="shared" si="56"/>
        <v>-0.42749861564612956</v>
      </c>
      <c r="AI159" s="52">
        <f t="shared" si="57"/>
        <v>0.42749861564612956</v>
      </c>
      <c r="AJ159" s="52">
        <f t="shared" si="58"/>
        <v>-0.40287740352491141</v>
      </c>
      <c r="AK159" s="52">
        <f t="shared" si="59"/>
        <v>0.40287740352491141</v>
      </c>
      <c r="AL159" s="57"/>
      <c r="AM159" s="85"/>
    </row>
    <row r="160" spans="1:39" ht="16" customHeight="1" x14ac:dyDescent="0.2">
      <c r="A160" s="19" t="s">
        <v>120</v>
      </c>
      <c r="B160" s="19">
        <v>2012</v>
      </c>
      <c r="C160" s="19">
        <v>3</v>
      </c>
      <c r="D160" s="19" t="s">
        <v>60</v>
      </c>
      <c r="E160" s="47">
        <v>40977</v>
      </c>
      <c r="F160" s="47">
        <v>40981</v>
      </c>
      <c r="G160" s="19">
        <v>9</v>
      </c>
      <c r="H160" s="48">
        <v>51</v>
      </c>
      <c r="I160" s="48">
        <v>49</v>
      </c>
      <c r="J160" s="49">
        <v>0.97</v>
      </c>
      <c r="K160" s="48" t="s">
        <v>60</v>
      </c>
      <c r="L160" s="48" t="s">
        <v>60</v>
      </c>
      <c r="M160" s="47">
        <v>40977</v>
      </c>
      <c r="N160" s="50" t="s">
        <v>60</v>
      </c>
      <c r="O160" s="48">
        <f>VLOOKUP($B160,_data_elections!$A$2:$E$6,5,0)</f>
        <v>51.963862252009761</v>
      </c>
      <c r="P160" s="51">
        <f>IF(ISERROR(VLOOKUP(M160,_data_RCP!$B:$D,3,0)),"",VLOOKUP(M160,_data_RCP!$B:$D,3,0))</f>
        <v>52.340425531914889</v>
      </c>
      <c r="Q160" s="52">
        <f t="shared" si="40"/>
        <v>-0.96386225200976128</v>
      </c>
      <c r="R160" s="53">
        <f t="shared" si="42"/>
        <v>0.3765632799051275</v>
      </c>
      <c r="S160" s="53">
        <f t="shared" si="43"/>
        <v>0.96386225200976128</v>
      </c>
      <c r="T160" s="53">
        <f t="shared" si="44"/>
        <v>0.3765632799051275</v>
      </c>
      <c r="U160" s="52">
        <f t="shared" si="45"/>
        <v>-0.58729897210463378</v>
      </c>
      <c r="V160" s="52">
        <f t="shared" si="46"/>
        <v>1</v>
      </c>
      <c r="W160" s="52">
        <f t="shared" si="47"/>
        <v>0</v>
      </c>
      <c r="X160" s="52">
        <f t="shared" si="41"/>
        <v>-1.3404255319148888</v>
      </c>
      <c r="Y160" s="52">
        <f>VLOOKUP(M160,_data_models!$B:$D,3,0)</f>
        <v>49.575000000000003</v>
      </c>
      <c r="Z160" s="52">
        <f t="shared" si="53"/>
        <v>50.97180851063829</v>
      </c>
      <c r="AA160" s="53">
        <f t="shared" si="48"/>
        <v>-0.99205374137147118</v>
      </c>
      <c r="AB160" s="53">
        <f t="shared" si="49"/>
        <v>0.99205374137147118</v>
      </c>
      <c r="AC160" s="52">
        <f t="shared" si="50"/>
        <v>-0.61549046146634367</v>
      </c>
      <c r="AD160" s="52">
        <f t="shared" si="51"/>
        <v>1</v>
      </c>
      <c r="AE160" s="52">
        <f t="shared" si="52"/>
        <v>0</v>
      </c>
      <c r="AF160" s="52">
        <f t="shared" si="54"/>
        <v>-2.3888622520097584</v>
      </c>
      <c r="AG160" s="76">
        <f t="shared" si="55"/>
        <v>2.3888622520097584</v>
      </c>
      <c r="AH160" s="52">
        <f t="shared" si="56"/>
        <v>-0.29364948605231689</v>
      </c>
      <c r="AI160" s="52">
        <f t="shared" si="57"/>
        <v>0.29364948605231689</v>
      </c>
      <c r="AJ160" s="52">
        <f t="shared" si="58"/>
        <v>-0.30774523073317539</v>
      </c>
      <c r="AK160" s="52">
        <f t="shared" si="59"/>
        <v>0.30774523073317539</v>
      </c>
      <c r="AL160" s="57"/>
      <c r="AM160" s="85"/>
    </row>
    <row r="161" spans="1:39" ht="16" customHeight="1" x14ac:dyDescent="0.2">
      <c r="A161" s="19" t="s">
        <v>120</v>
      </c>
      <c r="B161" s="19">
        <v>2012</v>
      </c>
      <c r="C161" s="19">
        <v>3</v>
      </c>
      <c r="D161" s="19" t="s">
        <v>60</v>
      </c>
      <c r="E161" s="47">
        <v>40977</v>
      </c>
      <c r="F161" s="47">
        <v>40981</v>
      </c>
      <c r="G161" s="19">
        <v>1</v>
      </c>
      <c r="H161" s="48">
        <v>51.5</v>
      </c>
      <c r="I161" s="48">
        <v>48.5</v>
      </c>
      <c r="J161" s="49">
        <v>0.85</v>
      </c>
      <c r="K161" s="48" t="s">
        <v>60</v>
      </c>
      <c r="L161" s="48" t="s">
        <v>60</v>
      </c>
      <c r="M161" s="47">
        <v>40977</v>
      </c>
      <c r="N161" s="50" t="s">
        <v>60</v>
      </c>
      <c r="O161" s="48">
        <f>VLOOKUP($B161,_data_elections!$A$2:$E$6,5,0)</f>
        <v>51.963862252009761</v>
      </c>
      <c r="P161" s="51">
        <f>IF(ISERROR(VLOOKUP(M161,_data_RCP!$B:$D,3,0)),"",VLOOKUP(M161,_data_RCP!$B:$D,3,0))</f>
        <v>52.340425531914889</v>
      </c>
      <c r="Q161" s="52">
        <f t="shared" si="40"/>
        <v>-0.46386225200976128</v>
      </c>
      <c r="R161" s="53">
        <f t="shared" si="42"/>
        <v>0.3765632799051275</v>
      </c>
      <c r="S161" s="53">
        <f t="shared" si="43"/>
        <v>0.46386225200976128</v>
      </c>
      <c r="T161" s="53">
        <f t="shared" si="44"/>
        <v>0.3765632799051275</v>
      </c>
      <c r="U161" s="52">
        <f t="shared" si="45"/>
        <v>-8.7298972104633776E-2</v>
      </c>
      <c r="V161" s="52">
        <f t="shared" si="46"/>
        <v>1</v>
      </c>
      <c r="W161" s="52">
        <f t="shared" si="47"/>
        <v>0</v>
      </c>
      <c r="X161" s="52">
        <f t="shared" si="41"/>
        <v>-0.84042553191488878</v>
      </c>
      <c r="Y161" s="52">
        <f>VLOOKUP(M161,_data_models!$B:$D,3,0)</f>
        <v>49.575000000000003</v>
      </c>
      <c r="Z161" s="52">
        <f t="shared" si="53"/>
        <v>51.138475177304962</v>
      </c>
      <c r="AA161" s="53">
        <f t="shared" si="48"/>
        <v>-0.82538707470479977</v>
      </c>
      <c r="AB161" s="53">
        <f t="shared" si="49"/>
        <v>0.82538707470479977</v>
      </c>
      <c r="AC161" s="52">
        <f t="shared" si="50"/>
        <v>-0.44882379479967227</v>
      </c>
      <c r="AD161" s="52">
        <f t="shared" si="51"/>
        <v>1</v>
      </c>
      <c r="AE161" s="52">
        <f t="shared" si="52"/>
        <v>0</v>
      </c>
      <c r="AF161" s="52">
        <f t="shared" si="54"/>
        <v>-2.3888622520097584</v>
      </c>
      <c r="AG161" s="76">
        <f t="shared" si="55"/>
        <v>2.3888622520097584</v>
      </c>
      <c r="AH161" s="52">
        <f t="shared" si="56"/>
        <v>-4.3649486052316888E-2</v>
      </c>
      <c r="AI161" s="52">
        <f t="shared" si="57"/>
        <v>4.3649486052316888E-2</v>
      </c>
      <c r="AJ161" s="52">
        <f t="shared" si="58"/>
        <v>-0.22441189739983258</v>
      </c>
      <c r="AK161" s="52">
        <f t="shared" si="59"/>
        <v>0.22441189739983258</v>
      </c>
      <c r="AL161" s="57"/>
      <c r="AM161" s="85"/>
    </row>
    <row r="162" spans="1:39" ht="16" customHeight="1" x14ac:dyDescent="0.2">
      <c r="A162" s="19" t="s">
        <v>120</v>
      </c>
      <c r="B162" s="19">
        <v>2012</v>
      </c>
      <c r="C162" s="19">
        <v>3</v>
      </c>
      <c r="D162" s="19" t="s">
        <v>60</v>
      </c>
      <c r="E162" s="47">
        <v>40977</v>
      </c>
      <c r="F162" s="47">
        <v>40981</v>
      </c>
      <c r="G162" s="19">
        <v>14</v>
      </c>
      <c r="H162" s="48">
        <v>51.5</v>
      </c>
      <c r="I162" s="48">
        <v>48.5</v>
      </c>
      <c r="J162" s="49">
        <v>0.9</v>
      </c>
      <c r="K162" s="48" t="s">
        <v>60</v>
      </c>
      <c r="L162" s="48" t="s">
        <v>60</v>
      </c>
      <c r="M162" s="47">
        <v>40977</v>
      </c>
      <c r="N162" s="50" t="s">
        <v>60</v>
      </c>
      <c r="O162" s="48">
        <f>VLOOKUP($B162,_data_elections!$A$2:$E$6,5,0)</f>
        <v>51.963862252009761</v>
      </c>
      <c r="P162" s="51">
        <f>IF(ISERROR(VLOOKUP(M162,_data_RCP!$B:$D,3,0)),"",VLOOKUP(M162,_data_RCP!$B:$D,3,0))</f>
        <v>52.340425531914889</v>
      </c>
      <c r="Q162" s="52">
        <f t="shared" si="40"/>
        <v>-0.46386225200976128</v>
      </c>
      <c r="R162" s="53">
        <f t="shared" si="42"/>
        <v>0.3765632799051275</v>
      </c>
      <c r="S162" s="53">
        <f t="shared" si="43"/>
        <v>0.46386225200976128</v>
      </c>
      <c r="T162" s="53">
        <f t="shared" si="44"/>
        <v>0.3765632799051275</v>
      </c>
      <c r="U162" s="52">
        <f t="shared" si="45"/>
        <v>-8.7298972104633776E-2</v>
      </c>
      <c r="V162" s="52">
        <f t="shared" si="46"/>
        <v>1</v>
      </c>
      <c r="W162" s="52">
        <f t="shared" si="47"/>
        <v>0</v>
      </c>
      <c r="X162" s="52">
        <f t="shared" si="41"/>
        <v>-0.84042553191488878</v>
      </c>
      <c r="Y162" s="52">
        <f>VLOOKUP(M162,_data_models!$B:$D,3,0)</f>
        <v>49.575000000000003</v>
      </c>
      <c r="Z162" s="52">
        <f t="shared" si="53"/>
        <v>51.138475177304962</v>
      </c>
      <c r="AA162" s="53">
        <f t="shared" si="48"/>
        <v>-0.82538707470479977</v>
      </c>
      <c r="AB162" s="53">
        <f t="shared" si="49"/>
        <v>0.82538707470479977</v>
      </c>
      <c r="AC162" s="52">
        <f t="shared" si="50"/>
        <v>-0.44882379479967227</v>
      </c>
      <c r="AD162" s="52">
        <f t="shared" si="51"/>
        <v>1</v>
      </c>
      <c r="AE162" s="52">
        <f t="shared" si="52"/>
        <v>0</v>
      </c>
      <c r="AF162" s="52">
        <f t="shared" si="54"/>
        <v>-2.3888622520097584</v>
      </c>
      <c r="AG162" s="76">
        <f t="shared" si="55"/>
        <v>2.3888622520097584</v>
      </c>
      <c r="AH162" s="52">
        <f t="shared" si="56"/>
        <v>-4.3649486052316888E-2</v>
      </c>
      <c r="AI162" s="52">
        <f t="shared" si="57"/>
        <v>4.3649486052316888E-2</v>
      </c>
      <c r="AJ162" s="52">
        <f t="shared" si="58"/>
        <v>-0.22441189739983258</v>
      </c>
      <c r="AK162" s="52">
        <f t="shared" si="59"/>
        <v>0.22441189739983258</v>
      </c>
      <c r="AL162" s="57"/>
      <c r="AM162" s="85"/>
    </row>
    <row r="163" spans="1:39" ht="16" customHeight="1" x14ac:dyDescent="0.2">
      <c r="A163" s="19" t="s">
        <v>120</v>
      </c>
      <c r="B163" s="19">
        <v>2012</v>
      </c>
      <c r="C163" s="19">
        <v>3</v>
      </c>
      <c r="D163" s="19" t="s">
        <v>60</v>
      </c>
      <c r="E163" s="47">
        <v>40977</v>
      </c>
      <c r="F163" s="47">
        <v>40981</v>
      </c>
      <c r="G163" s="19">
        <v>2</v>
      </c>
      <c r="H163" s="48">
        <v>52</v>
      </c>
      <c r="I163" s="48">
        <v>48</v>
      </c>
      <c r="J163" s="49">
        <v>0.95</v>
      </c>
      <c r="K163" s="48" t="s">
        <v>60</v>
      </c>
      <c r="L163" s="48" t="s">
        <v>60</v>
      </c>
      <c r="M163" s="47">
        <v>40977</v>
      </c>
      <c r="N163" s="50" t="s">
        <v>60</v>
      </c>
      <c r="O163" s="48">
        <f>VLOOKUP($B163,_data_elections!$A$2:$E$6,5,0)</f>
        <v>51.963862252009761</v>
      </c>
      <c r="P163" s="51">
        <f>IF(ISERROR(VLOOKUP(M163,_data_RCP!$B:$D,3,0)),"",VLOOKUP(M163,_data_RCP!$B:$D,3,0))</f>
        <v>52.340425531914889</v>
      </c>
      <c r="Q163" s="52">
        <f t="shared" si="40"/>
        <v>3.6137747990238722E-2</v>
      </c>
      <c r="R163" s="53">
        <f t="shared" si="42"/>
        <v>0.3765632799051275</v>
      </c>
      <c r="S163" s="53">
        <f t="shared" si="43"/>
        <v>3.6137747990238722E-2</v>
      </c>
      <c r="T163" s="53">
        <f t="shared" si="44"/>
        <v>0.3765632799051275</v>
      </c>
      <c r="U163" s="52">
        <f t="shared" si="45"/>
        <v>0.34042553191488878</v>
      </c>
      <c r="V163" s="52">
        <f t="shared" si="46"/>
        <v>1</v>
      </c>
      <c r="W163" s="52">
        <f t="shared" si="47"/>
        <v>1</v>
      </c>
      <c r="X163" s="52">
        <f t="shared" si="41"/>
        <v>-0.34042553191488878</v>
      </c>
      <c r="Y163" s="52">
        <f>VLOOKUP(M163,_data_models!$B:$D,3,0)</f>
        <v>49.575000000000003</v>
      </c>
      <c r="Z163" s="52">
        <f t="shared" si="53"/>
        <v>51.305141843971626</v>
      </c>
      <c r="AA163" s="53">
        <f t="shared" si="48"/>
        <v>-0.65872040803813547</v>
      </c>
      <c r="AB163" s="53">
        <f t="shared" si="49"/>
        <v>0.65872040803813547</v>
      </c>
      <c r="AC163" s="52">
        <f t="shared" si="50"/>
        <v>-0.28215712813300797</v>
      </c>
      <c r="AD163" s="52">
        <f t="shared" si="51"/>
        <v>1</v>
      </c>
      <c r="AE163" s="52">
        <f t="shared" si="52"/>
        <v>0</v>
      </c>
      <c r="AF163" s="52">
        <f t="shared" si="54"/>
        <v>-2.3888622520097584</v>
      </c>
      <c r="AG163" s="76">
        <f t="shared" si="55"/>
        <v>2.3888622520097584</v>
      </c>
      <c r="AH163" s="52">
        <f t="shared" si="56"/>
        <v>0.20635051394768311</v>
      </c>
      <c r="AI163" s="52">
        <f t="shared" si="57"/>
        <v>0.20635051394768311</v>
      </c>
      <c r="AJ163" s="52">
        <f t="shared" si="58"/>
        <v>-0.14107856406650399</v>
      </c>
      <c r="AK163" s="52">
        <f t="shared" si="59"/>
        <v>0.14107856406650399</v>
      </c>
      <c r="AL163" s="57"/>
      <c r="AM163" s="85"/>
    </row>
    <row r="164" spans="1:39" ht="16" customHeight="1" x14ac:dyDescent="0.2">
      <c r="A164" s="19" t="s">
        <v>120</v>
      </c>
      <c r="B164" s="19">
        <v>2012</v>
      </c>
      <c r="C164" s="19">
        <v>3</v>
      </c>
      <c r="D164" s="19" t="s">
        <v>60</v>
      </c>
      <c r="E164" s="47">
        <v>40977</v>
      </c>
      <c r="F164" s="47">
        <v>40981</v>
      </c>
      <c r="G164" s="19">
        <v>11</v>
      </c>
      <c r="H164" s="48">
        <v>52</v>
      </c>
      <c r="I164" s="48">
        <v>48</v>
      </c>
      <c r="J164" s="49">
        <v>0.9</v>
      </c>
      <c r="K164" s="48" t="s">
        <v>60</v>
      </c>
      <c r="L164" s="48" t="s">
        <v>60</v>
      </c>
      <c r="M164" s="47">
        <v>40977</v>
      </c>
      <c r="N164" s="50" t="s">
        <v>60</v>
      </c>
      <c r="O164" s="48">
        <f>VLOOKUP($B164,_data_elections!$A$2:$E$6,5,0)</f>
        <v>51.963862252009761</v>
      </c>
      <c r="P164" s="51">
        <f>IF(ISERROR(VLOOKUP(M164,_data_RCP!$B:$D,3,0)),"",VLOOKUP(M164,_data_RCP!$B:$D,3,0))</f>
        <v>52.340425531914889</v>
      </c>
      <c r="Q164" s="52">
        <f t="shared" si="40"/>
        <v>3.6137747990238722E-2</v>
      </c>
      <c r="R164" s="53">
        <f t="shared" si="42"/>
        <v>0.3765632799051275</v>
      </c>
      <c r="S164" s="53">
        <f t="shared" si="43"/>
        <v>3.6137747990238722E-2</v>
      </c>
      <c r="T164" s="53">
        <f t="shared" si="44"/>
        <v>0.3765632799051275</v>
      </c>
      <c r="U164" s="52">
        <f t="shared" si="45"/>
        <v>0.34042553191488878</v>
      </c>
      <c r="V164" s="52">
        <f t="shared" si="46"/>
        <v>1</v>
      </c>
      <c r="W164" s="52">
        <f t="shared" si="47"/>
        <v>1</v>
      </c>
      <c r="X164" s="52">
        <f t="shared" si="41"/>
        <v>-0.34042553191488878</v>
      </c>
      <c r="Y164" s="52">
        <f>VLOOKUP(M164,_data_models!$B:$D,3,0)</f>
        <v>49.575000000000003</v>
      </c>
      <c r="Z164" s="52">
        <f t="shared" si="53"/>
        <v>51.305141843971626</v>
      </c>
      <c r="AA164" s="53">
        <f t="shared" si="48"/>
        <v>-0.65872040803813547</v>
      </c>
      <c r="AB164" s="53">
        <f t="shared" si="49"/>
        <v>0.65872040803813547</v>
      </c>
      <c r="AC164" s="52">
        <f t="shared" si="50"/>
        <v>-0.28215712813300797</v>
      </c>
      <c r="AD164" s="52">
        <f t="shared" si="51"/>
        <v>1</v>
      </c>
      <c r="AE164" s="52">
        <f t="shared" si="52"/>
        <v>0</v>
      </c>
      <c r="AF164" s="52">
        <f t="shared" si="54"/>
        <v>-2.3888622520097584</v>
      </c>
      <c r="AG164" s="76">
        <f t="shared" si="55"/>
        <v>2.3888622520097584</v>
      </c>
      <c r="AH164" s="52">
        <f t="shared" si="56"/>
        <v>0.20635051394768311</v>
      </c>
      <c r="AI164" s="52">
        <f t="shared" si="57"/>
        <v>0.20635051394768311</v>
      </c>
      <c r="AJ164" s="52">
        <f t="shared" si="58"/>
        <v>-0.14107856406650399</v>
      </c>
      <c r="AK164" s="52">
        <f t="shared" si="59"/>
        <v>0.14107856406650399</v>
      </c>
      <c r="AL164" s="57"/>
      <c r="AM164" s="85"/>
    </row>
    <row r="165" spans="1:39" ht="16" customHeight="1" x14ac:dyDescent="0.2">
      <c r="A165" s="19" t="s">
        <v>120</v>
      </c>
      <c r="B165" s="19">
        <v>2012</v>
      </c>
      <c r="C165" s="19">
        <v>3</v>
      </c>
      <c r="D165" s="19" t="s">
        <v>60</v>
      </c>
      <c r="E165" s="47">
        <v>40977</v>
      </c>
      <c r="F165" s="47">
        <v>40981</v>
      </c>
      <c r="G165" s="19">
        <v>15</v>
      </c>
      <c r="H165" s="48">
        <v>52</v>
      </c>
      <c r="I165" s="48">
        <v>48</v>
      </c>
      <c r="J165" s="49">
        <v>0.9</v>
      </c>
      <c r="K165" s="48" t="s">
        <v>60</v>
      </c>
      <c r="L165" s="48" t="s">
        <v>60</v>
      </c>
      <c r="M165" s="47">
        <v>40977</v>
      </c>
      <c r="N165" s="50" t="s">
        <v>60</v>
      </c>
      <c r="O165" s="48">
        <f>VLOOKUP($B165,_data_elections!$A$2:$E$6,5,0)</f>
        <v>51.963862252009761</v>
      </c>
      <c r="P165" s="51">
        <f>IF(ISERROR(VLOOKUP(M165,_data_RCP!$B:$D,3,0)),"",VLOOKUP(M165,_data_RCP!$B:$D,3,0))</f>
        <v>52.340425531914889</v>
      </c>
      <c r="Q165" s="52">
        <f t="shared" si="40"/>
        <v>3.6137747990238722E-2</v>
      </c>
      <c r="R165" s="53">
        <f t="shared" si="42"/>
        <v>0.3765632799051275</v>
      </c>
      <c r="S165" s="53">
        <f t="shared" si="43"/>
        <v>3.6137747990238722E-2</v>
      </c>
      <c r="T165" s="53">
        <f t="shared" si="44"/>
        <v>0.3765632799051275</v>
      </c>
      <c r="U165" s="52">
        <f t="shared" si="45"/>
        <v>0.34042553191488878</v>
      </c>
      <c r="V165" s="52">
        <f t="shared" si="46"/>
        <v>1</v>
      </c>
      <c r="W165" s="52">
        <f t="shared" si="47"/>
        <v>1</v>
      </c>
      <c r="X165" s="52">
        <f t="shared" si="41"/>
        <v>-0.34042553191488878</v>
      </c>
      <c r="Y165" s="52">
        <f>VLOOKUP(M165,_data_models!$B:$D,3,0)</f>
        <v>49.575000000000003</v>
      </c>
      <c r="Z165" s="52">
        <f t="shared" si="53"/>
        <v>51.305141843971626</v>
      </c>
      <c r="AA165" s="53">
        <f t="shared" si="48"/>
        <v>-0.65872040803813547</v>
      </c>
      <c r="AB165" s="53">
        <f t="shared" si="49"/>
        <v>0.65872040803813547</v>
      </c>
      <c r="AC165" s="52">
        <f t="shared" si="50"/>
        <v>-0.28215712813300797</v>
      </c>
      <c r="AD165" s="52">
        <f t="shared" si="51"/>
        <v>1</v>
      </c>
      <c r="AE165" s="52">
        <f t="shared" si="52"/>
        <v>0</v>
      </c>
      <c r="AF165" s="52">
        <f t="shared" si="54"/>
        <v>-2.3888622520097584</v>
      </c>
      <c r="AG165" s="76">
        <f t="shared" si="55"/>
        <v>2.3888622520097584</v>
      </c>
      <c r="AH165" s="52">
        <f t="shared" si="56"/>
        <v>0.20635051394768311</v>
      </c>
      <c r="AI165" s="52">
        <f t="shared" si="57"/>
        <v>0.20635051394768311</v>
      </c>
      <c r="AJ165" s="52">
        <f t="shared" si="58"/>
        <v>-0.14107856406650399</v>
      </c>
      <c r="AK165" s="52">
        <f t="shared" si="59"/>
        <v>0.14107856406650399</v>
      </c>
      <c r="AL165" s="57"/>
      <c r="AM165" s="85"/>
    </row>
    <row r="166" spans="1:39" ht="16" customHeight="1" x14ac:dyDescent="0.2">
      <c r="A166" s="19" t="s">
        <v>120</v>
      </c>
      <c r="B166" s="19">
        <v>2012</v>
      </c>
      <c r="C166" s="19">
        <v>3</v>
      </c>
      <c r="D166" s="19" t="s">
        <v>60</v>
      </c>
      <c r="E166" s="47">
        <v>40977</v>
      </c>
      <c r="F166" s="47">
        <v>40981</v>
      </c>
      <c r="G166" s="19">
        <v>6</v>
      </c>
      <c r="H166" s="48">
        <v>53</v>
      </c>
      <c r="I166" s="48">
        <v>47</v>
      </c>
      <c r="J166" s="49">
        <v>0.9</v>
      </c>
      <c r="K166" s="48" t="s">
        <v>60</v>
      </c>
      <c r="L166" s="48" t="s">
        <v>60</v>
      </c>
      <c r="M166" s="47">
        <v>40977</v>
      </c>
      <c r="N166" s="50" t="s">
        <v>60</v>
      </c>
      <c r="O166" s="48">
        <f>VLOOKUP($B166,_data_elections!$A$2:$E$6,5,0)</f>
        <v>51.963862252009761</v>
      </c>
      <c r="P166" s="51">
        <f>IF(ISERROR(VLOOKUP(M166,_data_RCP!$B:$D,3,0)),"",VLOOKUP(M166,_data_RCP!$B:$D,3,0))</f>
        <v>52.340425531914889</v>
      </c>
      <c r="Q166" s="52">
        <f t="shared" ref="Q166:Q229" si="60">H166-$O166</f>
        <v>1.0361377479902387</v>
      </c>
      <c r="R166" s="53">
        <f t="shared" si="42"/>
        <v>0.3765632799051275</v>
      </c>
      <c r="S166" s="53">
        <f t="shared" si="43"/>
        <v>1.0361377479902387</v>
      </c>
      <c r="T166" s="53">
        <f t="shared" si="44"/>
        <v>0.3765632799051275</v>
      </c>
      <c r="U166" s="52">
        <f t="shared" si="45"/>
        <v>-0.65957446808511122</v>
      </c>
      <c r="V166" s="52">
        <f t="shared" si="46"/>
        <v>-1</v>
      </c>
      <c r="W166" s="52">
        <f t="shared" si="47"/>
        <v>-1</v>
      </c>
      <c r="X166" s="52">
        <f t="shared" ref="X166:X229" si="61">IF(OR(H166="",P166=""),"",H166-P166)</f>
        <v>0.65957446808511122</v>
      </c>
      <c r="Y166" s="52">
        <f>VLOOKUP(M166,_data_models!$B:$D,3,0)</f>
        <v>49.575000000000003</v>
      </c>
      <c r="Z166" s="52">
        <f t="shared" si="53"/>
        <v>51.638475177304962</v>
      </c>
      <c r="AA166" s="53">
        <f t="shared" si="48"/>
        <v>-0.32538707470479977</v>
      </c>
      <c r="AB166" s="53">
        <f t="shared" si="49"/>
        <v>0.32538707470479977</v>
      </c>
      <c r="AC166" s="52">
        <f t="shared" si="50"/>
        <v>5.1176205200327729E-2</v>
      </c>
      <c r="AD166" s="52">
        <f t="shared" si="51"/>
        <v>1</v>
      </c>
      <c r="AE166" s="52">
        <f t="shared" si="52"/>
        <v>1</v>
      </c>
      <c r="AF166" s="52">
        <f t="shared" si="54"/>
        <v>-2.3888622520097584</v>
      </c>
      <c r="AG166" s="76">
        <f t="shared" si="55"/>
        <v>2.3888622520097584</v>
      </c>
      <c r="AH166" s="52">
        <f t="shared" si="56"/>
        <v>0.70635051394768311</v>
      </c>
      <c r="AI166" s="52">
        <f t="shared" si="57"/>
        <v>0.70635051394768311</v>
      </c>
      <c r="AJ166" s="52">
        <f t="shared" si="58"/>
        <v>2.5588102600167417E-2</v>
      </c>
      <c r="AK166" s="52">
        <f t="shared" si="59"/>
        <v>2.5588102600167417E-2</v>
      </c>
      <c r="AL166" s="57"/>
      <c r="AM166" s="85"/>
    </row>
    <row r="167" spans="1:39" ht="16" customHeight="1" x14ac:dyDescent="0.2">
      <c r="A167" s="19" t="s">
        <v>120</v>
      </c>
      <c r="B167" s="19">
        <v>2012</v>
      </c>
      <c r="C167" s="19">
        <v>3</v>
      </c>
      <c r="D167" s="19" t="s">
        <v>60</v>
      </c>
      <c r="E167" s="47">
        <v>40977</v>
      </c>
      <c r="F167" s="47">
        <v>40981</v>
      </c>
      <c r="G167" s="19">
        <v>3</v>
      </c>
      <c r="H167" s="48">
        <v>51</v>
      </c>
      <c r="I167" s="48">
        <v>49</v>
      </c>
      <c r="J167" s="49">
        <v>1</v>
      </c>
      <c r="K167" s="48" t="s">
        <v>60</v>
      </c>
      <c r="L167" s="48" t="s">
        <v>60</v>
      </c>
      <c r="M167" s="47">
        <v>40979</v>
      </c>
      <c r="N167" s="50" t="s">
        <v>60</v>
      </c>
      <c r="O167" s="48">
        <f>VLOOKUP($B167,_data_elections!$A$2:$E$6,5,0)</f>
        <v>51.963862252009761</v>
      </c>
      <c r="P167" s="51">
        <f>IF(ISERROR(VLOOKUP(M167,_data_RCP!$B:$D,3,0)),"",VLOOKUP(M167,_data_RCP!$B:$D,3,0))</f>
        <v>51.336898395721931</v>
      </c>
      <c r="Q167" s="52">
        <f t="shared" si="60"/>
        <v>-0.96386225200976128</v>
      </c>
      <c r="R167" s="53">
        <f t="shared" ref="R167:R230" si="62">IF(P167="","",P167-$O167)</f>
        <v>-0.62696385628782991</v>
      </c>
      <c r="S167" s="53">
        <f t="shared" ref="S167:S230" si="63">ABS(Q167)</f>
        <v>0.96386225200976128</v>
      </c>
      <c r="T167" s="53">
        <f t="shared" ref="T167:T230" si="64">IF(R167="","",ABS(R167))</f>
        <v>0.62696385628782991</v>
      </c>
      <c r="U167" s="52">
        <f t="shared" ref="U167:U230" si="65">IF(OR(T167="",S167=""),"",T167-S167)</f>
        <v>-0.33689839572193137</v>
      </c>
      <c r="V167" s="52">
        <f t="shared" ref="V167:V230" si="66">IF(OR(Q167="",$R167=""),"",IF(Q167=$R167,0,IF(OR(AND($R167&gt;0,Q167&gt;$R167),AND($R167&lt;0,Q167&lt;$R167)),-1,1)))</f>
        <v>-1</v>
      </c>
      <c r="W167" s="52">
        <f t="shared" ref="W167:W230" si="67">IF(V167="","",IF(V167=0,"tie",IF(V167=-1,-1,IF(AND(V167=1,U167&lt;0),0,1))))</f>
        <v>-1</v>
      </c>
      <c r="X167" s="52">
        <f t="shared" si="61"/>
        <v>-0.33689839572193137</v>
      </c>
      <c r="Y167" s="52">
        <f>VLOOKUP(M167,_data_models!$B:$D,3,0)</f>
        <v>49.575000000000003</v>
      </c>
      <c r="Z167" s="52">
        <f t="shared" si="53"/>
        <v>50.637299465240652</v>
      </c>
      <c r="AA167" s="53">
        <f t="shared" ref="AA167:AA230" si="68">Z167-$O167</f>
        <v>-1.3265627867691094</v>
      </c>
      <c r="AB167" s="53">
        <f t="shared" ref="AB167:AB230" si="69">ABS(AA167)</f>
        <v>1.3265627867691094</v>
      </c>
      <c r="AC167" s="52">
        <f t="shared" ref="AC167:AC230" si="70">IF(OR(T167="",AB167=""),"",T167-AB167)</f>
        <v>-0.69959893048127952</v>
      </c>
      <c r="AD167" s="52">
        <f t="shared" ref="AD167:AD230" si="71">IF(OR(AA167="",$R167=""),"",IF(AA167=$R167,0,IF(OR(AND($R167&gt;0,AA167&gt;$R167),AND($R167&lt;0,AA167&lt;$R167)),-1,1)))</f>
        <v>-1</v>
      </c>
      <c r="AE167" s="52">
        <f t="shared" ref="AE167:AE230" si="72">IF(AD167="","",IF(AD167=0,"tie",IF(AD167=-1,-1,IF(AND(AD167=1,AC167&lt;0),0,1))))</f>
        <v>-1</v>
      </c>
      <c r="AF167" s="52">
        <f t="shared" si="54"/>
        <v>-2.3888622520097584</v>
      </c>
      <c r="AG167" s="76">
        <f t="shared" si="55"/>
        <v>2.3888622520097584</v>
      </c>
      <c r="AH167" s="52">
        <f t="shared" si="56"/>
        <v>-0.7954130541487956</v>
      </c>
      <c r="AI167" s="52">
        <f t="shared" si="57"/>
        <v>0.7954130541487956</v>
      </c>
      <c r="AJ167" s="52">
        <f t="shared" si="58"/>
        <v>-0.97676332152846612</v>
      </c>
      <c r="AK167" s="52">
        <f t="shared" si="59"/>
        <v>0.97676332152846612</v>
      </c>
      <c r="AL167" s="57"/>
      <c r="AM167" s="85"/>
    </row>
    <row r="168" spans="1:39" ht="16" customHeight="1" x14ac:dyDescent="0.2">
      <c r="A168" s="19" t="s">
        <v>120</v>
      </c>
      <c r="B168" s="19">
        <v>2012</v>
      </c>
      <c r="C168" s="19">
        <v>3</v>
      </c>
      <c r="D168" s="19" t="s">
        <v>60</v>
      </c>
      <c r="E168" s="47">
        <v>40977</v>
      </c>
      <c r="F168" s="47">
        <v>40981</v>
      </c>
      <c r="G168" s="19">
        <v>5</v>
      </c>
      <c r="H168" s="48">
        <v>50.5</v>
      </c>
      <c r="I168" s="48">
        <v>49.5</v>
      </c>
      <c r="J168" s="49">
        <v>0.9</v>
      </c>
      <c r="K168" s="48" t="s">
        <v>60</v>
      </c>
      <c r="L168" s="48" t="s">
        <v>60</v>
      </c>
      <c r="M168" s="47">
        <v>40980</v>
      </c>
      <c r="N168" s="50" t="s">
        <v>60</v>
      </c>
      <c r="O168" s="48">
        <f>VLOOKUP($B168,_data_elections!$A$2:$E$6,5,0)</f>
        <v>51.963862252009761</v>
      </c>
      <c r="P168" s="51">
        <f>IF(ISERROR(VLOOKUP(M168,_data_RCP!$B:$D,3,0)),"",VLOOKUP(M168,_data_RCP!$B:$D,3,0))</f>
        <v>51.232583065380489</v>
      </c>
      <c r="Q168" s="52">
        <f t="shared" si="60"/>
        <v>-1.4638622520097613</v>
      </c>
      <c r="R168" s="53">
        <f t="shared" si="62"/>
        <v>-0.73127918662927271</v>
      </c>
      <c r="S168" s="53">
        <f t="shared" si="63"/>
        <v>1.4638622520097613</v>
      </c>
      <c r="T168" s="53">
        <f t="shared" si="64"/>
        <v>0.73127918662927271</v>
      </c>
      <c r="U168" s="52">
        <f t="shared" si="65"/>
        <v>-0.73258306538048856</v>
      </c>
      <c r="V168" s="52">
        <f t="shared" si="66"/>
        <v>-1</v>
      </c>
      <c r="W168" s="52">
        <f t="shared" si="67"/>
        <v>-1</v>
      </c>
      <c r="X168" s="52">
        <f t="shared" si="61"/>
        <v>-0.73258306538048856</v>
      </c>
      <c r="Y168" s="52">
        <f>VLOOKUP(M168,_data_models!$B:$D,3,0)</f>
        <v>49.575000000000003</v>
      </c>
      <c r="Z168" s="52">
        <f t="shared" si="53"/>
        <v>50.4358610217935</v>
      </c>
      <c r="AA168" s="53">
        <f t="shared" si="68"/>
        <v>-1.5280012302162618</v>
      </c>
      <c r="AB168" s="53">
        <f t="shared" si="69"/>
        <v>1.5280012302162618</v>
      </c>
      <c r="AC168" s="52">
        <f t="shared" si="70"/>
        <v>-0.79672204358698906</v>
      </c>
      <c r="AD168" s="52">
        <f t="shared" si="71"/>
        <v>-1</v>
      </c>
      <c r="AE168" s="52">
        <f t="shared" si="72"/>
        <v>-1</v>
      </c>
      <c r="AF168" s="52">
        <f t="shared" si="54"/>
        <v>-2.3888622520097584</v>
      </c>
      <c r="AG168" s="76">
        <f t="shared" si="55"/>
        <v>2.3888622520097584</v>
      </c>
      <c r="AH168" s="52">
        <f t="shared" si="56"/>
        <v>-1.0975707193195205</v>
      </c>
      <c r="AI168" s="52">
        <f t="shared" si="57"/>
        <v>1.0975707193195205</v>
      </c>
      <c r="AJ168" s="52">
        <f t="shared" si="58"/>
        <v>-1.1296402084227708</v>
      </c>
      <c r="AK168" s="52">
        <f t="shared" si="59"/>
        <v>1.1296402084227708</v>
      </c>
      <c r="AL168" s="57"/>
      <c r="AM168" s="85"/>
    </row>
    <row r="169" spans="1:39" ht="16" customHeight="1" x14ac:dyDescent="0.2">
      <c r="A169" s="19" t="s">
        <v>120</v>
      </c>
      <c r="B169" s="19">
        <v>2012</v>
      </c>
      <c r="C169" s="19">
        <v>3</v>
      </c>
      <c r="D169" s="19" t="s">
        <v>60</v>
      </c>
      <c r="E169" s="47">
        <v>40977</v>
      </c>
      <c r="F169" s="47">
        <v>40981</v>
      </c>
      <c r="G169" s="19">
        <v>13</v>
      </c>
      <c r="H169" s="48">
        <v>51</v>
      </c>
      <c r="I169" s="48">
        <v>49</v>
      </c>
      <c r="J169" s="49">
        <v>0.9</v>
      </c>
      <c r="K169" s="48" t="s">
        <v>60</v>
      </c>
      <c r="L169" s="48" t="s">
        <v>60</v>
      </c>
      <c r="M169" s="47">
        <v>40980</v>
      </c>
      <c r="N169" s="50" t="s">
        <v>60</v>
      </c>
      <c r="O169" s="48">
        <f>VLOOKUP($B169,_data_elections!$A$2:$E$6,5,0)</f>
        <v>51.963862252009761</v>
      </c>
      <c r="P169" s="51">
        <f>IF(ISERROR(VLOOKUP(M169,_data_RCP!$B:$D,3,0)),"",VLOOKUP(M169,_data_RCP!$B:$D,3,0))</f>
        <v>51.232583065380489</v>
      </c>
      <c r="Q169" s="52">
        <f t="shared" si="60"/>
        <v>-0.96386225200976128</v>
      </c>
      <c r="R169" s="53">
        <f t="shared" si="62"/>
        <v>-0.73127918662927271</v>
      </c>
      <c r="S169" s="53">
        <f t="shared" si="63"/>
        <v>0.96386225200976128</v>
      </c>
      <c r="T169" s="53">
        <f t="shared" si="64"/>
        <v>0.73127918662927271</v>
      </c>
      <c r="U169" s="52">
        <f t="shared" si="65"/>
        <v>-0.23258306538048856</v>
      </c>
      <c r="V169" s="52">
        <f t="shared" si="66"/>
        <v>-1</v>
      </c>
      <c r="W169" s="52">
        <f t="shared" si="67"/>
        <v>-1</v>
      </c>
      <c r="X169" s="52">
        <f t="shared" si="61"/>
        <v>-0.23258306538048856</v>
      </c>
      <c r="Y169" s="52">
        <f>VLOOKUP(M169,_data_models!$B:$D,3,0)</f>
        <v>49.575000000000003</v>
      </c>
      <c r="Z169" s="52">
        <f t="shared" si="53"/>
        <v>50.602527688460164</v>
      </c>
      <c r="AA169" s="53">
        <f t="shared" si="68"/>
        <v>-1.3613345635495975</v>
      </c>
      <c r="AB169" s="53">
        <f t="shared" si="69"/>
        <v>1.3613345635495975</v>
      </c>
      <c r="AC169" s="52">
        <f t="shared" si="70"/>
        <v>-0.63005537692032476</v>
      </c>
      <c r="AD169" s="52">
        <f t="shared" si="71"/>
        <v>-1</v>
      </c>
      <c r="AE169" s="52">
        <f t="shared" si="72"/>
        <v>-1</v>
      </c>
      <c r="AF169" s="52">
        <f t="shared" si="54"/>
        <v>-2.3888622520097584</v>
      </c>
      <c r="AG169" s="76">
        <f t="shared" si="55"/>
        <v>2.3888622520097584</v>
      </c>
      <c r="AH169" s="52">
        <f t="shared" si="56"/>
        <v>-0.84757071931952055</v>
      </c>
      <c r="AI169" s="52">
        <f t="shared" si="57"/>
        <v>0.84757071931952055</v>
      </c>
      <c r="AJ169" s="52">
        <f t="shared" si="58"/>
        <v>-1.0463068750894351</v>
      </c>
      <c r="AK169" s="52">
        <f t="shared" si="59"/>
        <v>1.0463068750894351</v>
      </c>
      <c r="AL169" s="57"/>
      <c r="AM169" s="85"/>
    </row>
    <row r="170" spans="1:39" ht="16" customHeight="1" x14ac:dyDescent="0.2">
      <c r="A170" s="19" t="s">
        <v>120</v>
      </c>
      <c r="B170" s="19">
        <v>2012</v>
      </c>
      <c r="C170" s="19">
        <v>3</v>
      </c>
      <c r="D170" s="19" t="s">
        <v>60</v>
      </c>
      <c r="E170" s="47">
        <v>40977</v>
      </c>
      <c r="F170" s="47">
        <v>40981</v>
      </c>
      <c r="G170" s="19">
        <v>4</v>
      </c>
      <c r="H170" s="48">
        <v>51.5</v>
      </c>
      <c r="I170" s="48">
        <v>48.5</v>
      </c>
      <c r="J170" s="49">
        <v>0.9</v>
      </c>
      <c r="K170" s="48" t="s">
        <v>60</v>
      </c>
      <c r="L170" s="48" t="s">
        <v>60</v>
      </c>
      <c r="M170" s="47">
        <v>40981</v>
      </c>
      <c r="N170" s="50" t="s">
        <v>60</v>
      </c>
      <c r="O170" s="48">
        <f>VLOOKUP($B170,_data_elections!$A$2:$E$6,5,0)</f>
        <v>51.963862252009761</v>
      </c>
      <c r="P170" s="51">
        <f>IF(ISERROR(VLOOKUP(M170,_data_RCP!$B:$D,3,0)),"",VLOOKUP(M170,_data_RCP!$B:$D,3,0))</f>
        <v>51.525054466230934</v>
      </c>
      <c r="Q170" s="52">
        <f t="shared" si="60"/>
        <v>-0.46386225200976128</v>
      </c>
      <c r="R170" s="53">
        <f t="shared" si="62"/>
        <v>-0.43880778577882751</v>
      </c>
      <c r="S170" s="53">
        <f t="shared" si="63"/>
        <v>0.46386225200976128</v>
      </c>
      <c r="T170" s="53">
        <f t="shared" si="64"/>
        <v>0.43880778577882751</v>
      </c>
      <c r="U170" s="52">
        <f t="shared" si="65"/>
        <v>-2.505446623093377E-2</v>
      </c>
      <c r="V170" s="52">
        <f t="shared" si="66"/>
        <v>-1</v>
      </c>
      <c r="W170" s="52">
        <f t="shared" si="67"/>
        <v>-1</v>
      </c>
      <c r="X170" s="52">
        <f t="shared" si="61"/>
        <v>-2.505446623093377E-2</v>
      </c>
      <c r="Y170" s="52">
        <f>VLOOKUP(M170,_data_models!$B:$D,3,0)</f>
        <v>49.575000000000003</v>
      </c>
      <c r="Z170" s="52">
        <f t="shared" si="53"/>
        <v>50.866684822076984</v>
      </c>
      <c r="AA170" s="53">
        <f t="shared" si="68"/>
        <v>-1.0971774299327777</v>
      </c>
      <c r="AB170" s="53">
        <f t="shared" si="69"/>
        <v>1.0971774299327777</v>
      </c>
      <c r="AC170" s="52">
        <f t="shared" si="70"/>
        <v>-0.65836964415395016</v>
      </c>
      <c r="AD170" s="52">
        <f t="shared" si="71"/>
        <v>-1</v>
      </c>
      <c r="AE170" s="52">
        <f t="shared" si="72"/>
        <v>-1</v>
      </c>
      <c r="AF170" s="52">
        <f t="shared" si="54"/>
        <v>-2.3888622520097584</v>
      </c>
      <c r="AG170" s="76">
        <f t="shared" si="55"/>
        <v>2.3888622520097584</v>
      </c>
      <c r="AH170" s="52">
        <f t="shared" si="56"/>
        <v>-0.45133501889429795</v>
      </c>
      <c r="AI170" s="52">
        <f t="shared" si="57"/>
        <v>0.45133501889429795</v>
      </c>
      <c r="AJ170" s="52">
        <f t="shared" si="58"/>
        <v>-0.76799260785580259</v>
      </c>
      <c r="AK170" s="52">
        <f t="shared" si="59"/>
        <v>0.76799260785580259</v>
      </c>
      <c r="AL170" s="57"/>
      <c r="AM170" s="85"/>
    </row>
    <row r="171" spans="1:39" ht="16" customHeight="1" x14ac:dyDescent="0.2">
      <c r="A171" s="19" t="s">
        <v>120</v>
      </c>
      <c r="B171" s="19">
        <v>2012</v>
      </c>
      <c r="C171" s="19">
        <v>3</v>
      </c>
      <c r="D171" s="19" t="s">
        <v>60</v>
      </c>
      <c r="E171" s="47">
        <v>40977</v>
      </c>
      <c r="F171" s="47">
        <v>40981</v>
      </c>
      <c r="G171" s="19">
        <v>10</v>
      </c>
      <c r="H171" s="48">
        <v>52</v>
      </c>
      <c r="I171" s="48">
        <v>48</v>
      </c>
      <c r="J171" s="49">
        <v>0.85</v>
      </c>
      <c r="K171" s="48" t="s">
        <v>60</v>
      </c>
      <c r="L171" s="48" t="s">
        <v>60</v>
      </c>
      <c r="M171" s="47">
        <v>40981</v>
      </c>
      <c r="N171" s="50" t="s">
        <v>60</v>
      </c>
      <c r="O171" s="48">
        <f>VLOOKUP($B171,_data_elections!$A$2:$E$6,5,0)</f>
        <v>51.963862252009761</v>
      </c>
      <c r="P171" s="51">
        <f>IF(ISERROR(VLOOKUP(M171,_data_RCP!$B:$D,3,0)),"",VLOOKUP(M171,_data_RCP!$B:$D,3,0))</f>
        <v>51.525054466230934</v>
      </c>
      <c r="Q171" s="52">
        <f t="shared" si="60"/>
        <v>3.6137747990238722E-2</v>
      </c>
      <c r="R171" s="53">
        <f t="shared" si="62"/>
        <v>-0.43880778577882751</v>
      </c>
      <c r="S171" s="53">
        <f t="shared" si="63"/>
        <v>3.6137747990238722E-2</v>
      </c>
      <c r="T171" s="53">
        <f t="shared" si="64"/>
        <v>0.43880778577882751</v>
      </c>
      <c r="U171" s="52">
        <f t="shared" si="65"/>
        <v>0.40267003778858879</v>
      </c>
      <c r="V171" s="52">
        <f t="shared" si="66"/>
        <v>1</v>
      </c>
      <c r="W171" s="52">
        <f t="shared" si="67"/>
        <v>1</v>
      </c>
      <c r="X171" s="52">
        <f t="shared" si="61"/>
        <v>0.47494553376906623</v>
      </c>
      <c r="Y171" s="52">
        <f>VLOOKUP(M171,_data_models!$B:$D,3,0)</f>
        <v>49.575000000000003</v>
      </c>
      <c r="Z171" s="52">
        <f t="shared" si="53"/>
        <v>51.033351488743648</v>
      </c>
      <c r="AA171" s="53">
        <f t="shared" si="68"/>
        <v>-0.93051076326611337</v>
      </c>
      <c r="AB171" s="53">
        <f t="shared" si="69"/>
        <v>0.93051076326611337</v>
      </c>
      <c r="AC171" s="52">
        <f t="shared" si="70"/>
        <v>-0.49170297748728586</v>
      </c>
      <c r="AD171" s="52">
        <f t="shared" si="71"/>
        <v>-1</v>
      </c>
      <c r="AE171" s="52">
        <f t="shared" si="72"/>
        <v>-1</v>
      </c>
      <c r="AF171" s="52">
        <f t="shared" si="54"/>
        <v>-2.3888622520097584</v>
      </c>
      <c r="AG171" s="76">
        <f t="shared" si="55"/>
        <v>2.3888622520097584</v>
      </c>
      <c r="AH171" s="52">
        <f t="shared" si="56"/>
        <v>-0.20133501889429795</v>
      </c>
      <c r="AI171" s="52">
        <f t="shared" si="57"/>
        <v>0.20133501889429795</v>
      </c>
      <c r="AJ171" s="52">
        <f t="shared" si="58"/>
        <v>-0.68465927452247399</v>
      </c>
      <c r="AK171" s="52">
        <f t="shared" si="59"/>
        <v>0.68465927452247399</v>
      </c>
      <c r="AL171" s="57"/>
      <c r="AM171" s="85"/>
    </row>
    <row r="172" spans="1:39" ht="16" customHeight="1" x14ac:dyDescent="0.2">
      <c r="A172" s="19" t="s">
        <v>121</v>
      </c>
      <c r="B172" s="19">
        <v>2012</v>
      </c>
      <c r="C172" s="19">
        <v>4</v>
      </c>
      <c r="D172" s="19" t="s">
        <v>60</v>
      </c>
      <c r="E172" s="47">
        <v>41010</v>
      </c>
      <c r="F172" s="47">
        <v>41019</v>
      </c>
      <c r="G172" s="19">
        <v>15</v>
      </c>
      <c r="H172" s="48">
        <v>50</v>
      </c>
      <c r="I172" s="48">
        <v>50</v>
      </c>
      <c r="J172" s="49">
        <v>0.7</v>
      </c>
      <c r="K172" s="48" t="s">
        <v>60</v>
      </c>
      <c r="L172" s="48" t="s">
        <v>60</v>
      </c>
      <c r="M172" s="47">
        <v>41010</v>
      </c>
      <c r="N172" s="50" t="s">
        <v>60</v>
      </c>
      <c r="O172" s="48">
        <f>VLOOKUP($B172,_data_elections!$A$2:$E$6,5,0)</f>
        <v>51.963862252009761</v>
      </c>
      <c r="P172" s="51">
        <f>IF(ISERROR(VLOOKUP(M172,_data_RCP!$B:$D,3,0)),"",VLOOKUP(M172,_data_RCP!$B:$D,3,0))</f>
        <v>52.889858233369679</v>
      </c>
      <c r="Q172" s="52">
        <f t="shared" si="60"/>
        <v>-1.9638622520097613</v>
      </c>
      <c r="R172" s="53">
        <f t="shared" si="62"/>
        <v>0.92599598135991812</v>
      </c>
      <c r="S172" s="53">
        <f t="shared" si="63"/>
        <v>1.9638622520097613</v>
      </c>
      <c r="T172" s="53">
        <f t="shared" si="64"/>
        <v>0.92599598135991812</v>
      </c>
      <c r="U172" s="52">
        <f t="shared" si="65"/>
        <v>-1.0378662706498432</v>
      </c>
      <c r="V172" s="52">
        <f t="shared" si="66"/>
        <v>1</v>
      </c>
      <c r="W172" s="52">
        <f t="shared" si="67"/>
        <v>0</v>
      </c>
      <c r="X172" s="52">
        <f t="shared" si="61"/>
        <v>-2.8898582333696794</v>
      </c>
      <c r="Y172" s="52">
        <f>VLOOKUP(M172,_data_models!$B:$D,3,0)</f>
        <v>49.575000000000003</v>
      </c>
      <c r="Z172" s="52">
        <f t="shared" si="53"/>
        <v>50.82161941112323</v>
      </c>
      <c r="AA172" s="53">
        <f t="shared" si="68"/>
        <v>-1.1422428408865315</v>
      </c>
      <c r="AB172" s="53">
        <f t="shared" si="69"/>
        <v>1.1422428408865315</v>
      </c>
      <c r="AC172" s="52">
        <f t="shared" si="70"/>
        <v>-0.21624685952661338</v>
      </c>
      <c r="AD172" s="52">
        <f t="shared" si="71"/>
        <v>1</v>
      </c>
      <c r="AE172" s="52">
        <f t="shared" si="72"/>
        <v>0</v>
      </c>
      <c r="AF172" s="52">
        <f t="shared" si="54"/>
        <v>-2.3888622520097584</v>
      </c>
      <c r="AG172" s="76">
        <f t="shared" si="55"/>
        <v>2.3888622520097584</v>
      </c>
      <c r="AH172" s="52">
        <f t="shared" si="56"/>
        <v>-0.51893313532492158</v>
      </c>
      <c r="AI172" s="52">
        <f t="shared" si="57"/>
        <v>0.51893313532492158</v>
      </c>
      <c r="AJ172" s="52">
        <f t="shared" si="58"/>
        <v>-0.10812342976331024</v>
      </c>
      <c r="AK172" s="52">
        <f t="shared" si="59"/>
        <v>0.10812342976331024</v>
      </c>
      <c r="AL172" s="57"/>
      <c r="AM172" s="85"/>
    </row>
    <row r="173" spans="1:39" ht="16" customHeight="1" x14ac:dyDescent="0.2">
      <c r="A173" s="19" t="s">
        <v>121</v>
      </c>
      <c r="B173" s="19">
        <v>2012</v>
      </c>
      <c r="C173" s="19">
        <v>4</v>
      </c>
      <c r="D173" s="19" t="s">
        <v>60</v>
      </c>
      <c r="E173" s="47">
        <v>41010</v>
      </c>
      <c r="F173" s="47">
        <v>41019</v>
      </c>
      <c r="G173" s="19">
        <v>14</v>
      </c>
      <c r="H173" s="48">
        <v>50.3</v>
      </c>
      <c r="I173" s="48">
        <v>49.7</v>
      </c>
      <c r="J173" s="49">
        <v>0.95</v>
      </c>
      <c r="K173" s="48" t="s">
        <v>60</v>
      </c>
      <c r="L173" s="48" t="s">
        <v>60</v>
      </c>
      <c r="M173" s="47">
        <v>41010</v>
      </c>
      <c r="N173" s="50" t="s">
        <v>60</v>
      </c>
      <c r="O173" s="48">
        <f>VLOOKUP($B173,_data_elections!$A$2:$E$6,5,0)</f>
        <v>51.963862252009761</v>
      </c>
      <c r="P173" s="51">
        <f>IF(ISERROR(VLOOKUP(M173,_data_RCP!$B:$D,3,0)),"",VLOOKUP(M173,_data_RCP!$B:$D,3,0))</f>
        <v>52.889858233369679</v>
      </c>
      <c r="Q173" s="52">
        <f t="shared" si="60"/>
        <v>-1.6638622520097641</v>
      </c>
      <c r="R173" s="53">
        <f t="shared" si="62"/>
        <v>0.92599598135991812</v>
      </c>
      <c r="S173" s="53">
        <f t="shared" si="63"/>
        <v>1.6638622520097641</v>
      </c>
      <c r="T173" s="53">
        <f t="shared" si="64"/>
        <v>0.92599598135991812</v>
      </c>
      <c r="U173" s="52">
        <f t="shared" si="65"/>
        <v>-0.737866270649846</v>
      </c>
      <c r="V173" s="52">
        <f t="shared" si="66"/>
        <v>1</v>
      </c>
      <c r="W173" s="52">
        <f t="shared" si="67"/>
        <v>0</v>
      </c>
      <c r="X173" s="52">
        <f t="shared" si="61"/>
        <v>-2.5898582333696822</v>
      </c>
      <c r="Y173" s="52">
        <f>VLOOKUP(M173,_data_models!$B:$D,3,0)</f>
        <v>49.575000000000003</v>
      </c>
      <c r="Z173" s="52">
        <f t="shared" si="53"/>
        <v>50.921619411123231</v>
      </c>
      <c r="AA173" s="53">
        <f t="shared" si="68"/>
        <v>-1.0422428408865301</v>
      </c>
      <c r="AB173" s="53">
        <f t="shared" si="69"/>
        <v>1.0422428408865301</v>
      </c>
      <c r="AC173" s="52">
        <f t="shared" si="70"/>
        <v>-0.11624685952661196</v>
      </c>
      <c r="AD173" s="52">
        <f t="shared" si="71"/>
        <v>1</v>
      </c>
      <c r="AE173" s="52">
        <f t="shared" si="72"/>
        <v>0</v>
      </c>
      <c r="AF173" s="52">
        <f t="shared" si="54"/>
        <v>-2.3888622520097584</v>
      </c>
      <c r="AG173" s="76">
        <f t="shared" si="55"/>
        <v>2.3888622520097584</v>
      </c>
      <c r="AH173" s="52">
        <f t="shared" si="56"/>
        <v>-0.368933135324923</v>
      </c>
      <c r="AI173" s="52">
        <f t="shared" si="57"/>
        <v>0.368933135324923</v>
      </c>
      <c r="AJ173" s="52">
        <f t="shared" si="58"/>
        <v>-5.8123429763305978E-2</v>
      </c>
      <c r="AK173" s="52">
        <f t="shared" si="59"/>
        <v>5.8123429763305978E-2</v>
      </c>
      <c r="AL173" s="57"/>
      <c r="AM173" s="85"/>
    </row>
    <row r="174" spans="1:39" ht="16" customHeight="1" x14ac:dyDescent="0.2">
      <c r="A174" s="19" t="s">
        <v>121</v>
      </c>
      <c r="B174" s="19">
        <v>2012</v>
      </c>
      <c r="C174" s="19">
        <v>4</v>
      </c>
      <c r="D174" s="19" t="s">
        <v>60</v>
      </c>
      <c r="E174" s="47">
        <v>41010</v>
      </c>
      <c r="F174" s="47">
        <v>41019</v>
      </c>
      <c r="G174" s="19">
        <v>1</v>
      </c>
      <c r="H174" s="48">
        <v>51</v>
      </c>
      <c r="I174" s="48">
        <v>49</v>
      </c>
      <c r="J174" s="49">
        <v>0.85</v>
      </c>
      <c r="K174" s="48" t="s">
        <v>60</v>
      </c>
      <c r="L174" s="48" t="s">
        <v>60</v>
      </c>
      <c r="M174" s="47">
        <v>41010</v>
      </c>
      <c r="N174" s="50" t="s">
        <v>60</v>
      </c>
      <c r="O174" s="48">
        <f>VLOOKUP($B174,_data_elections!$A$2:$E$6,5,0)</f>
        <v>51.963862252009761</v>
      </c>
      <c r="P174" s="51">
        <f>IF(ISERROR(VLOOKUP(M174,_data_RCP!$B:$D,3,0)),"",VLOOKUP(M174,_data_RCP!$B:$D,3,0))</f>
        <v>52.889858233369679</v>
      </c>
      <c r="Q174" s="52">
        <f t="shared" si="60"/>
        <v>-0.96386225200976128</v>
      </c>
      <c r="R174" s="53">
        <f t="shared" si="62"/>
        <v>0.92599598135991812</v>
      </c>
      <c r="S174" s="53">
        <f t="shared" si="63"/>
        <v>0.96386225200976128</v>
      </c>
      <c r="T174" s="53">
        <f t="shared" si="64"/>
        <v>0.92599598135991812</v>
      </c>
      <c r="U174" s="52">
        <f t="shared" si="65"/>
        <v>-3.7866270649843159E-2</v>
      </c>
      <c r="V174" s="52">
        <f t="shared" si="66"/>
        <v>1</v>
      </c>
      <c r="W174" s="52">
        <f t="shared" si="67"/>
        <v>0</v>
      </c>
      <c r="X174" s="52">
        <f t="shared" si="61"/>
        <v>-1.8898582333696794</v>
      </c>
      <c r="Y174" s="52">
        <f>VLOOKUP(M174,_data_models!$B:$D,3,0)</f>
        <v>49.575000000000003</v>
      </c>
      <c r="Z174" s="52">
        <f t="shared" si="53"/>
        <v>51.154952744456558</v>
      </c>
      <c r="AA174" s="53">
        <f t="shared" si="68"/>
        <v>-0.8089095075532029</v>
      </c>
      <c r="AB174" s="53">
        <f t="shared" si="69"/>
        <v>0.8089095075532029</v>
      </c>
      <c r="AC174" s="52">
        <f t="shared" si="70"/>
        <v>0.11708647380671522</v>
      </c>
      <c r="AD174" s="52">
        <f t="shared" si="71"/>
        <v>1</v>
      </c>
      <c r="AE174" s="52">
        <f t="shared" si="72"/>
        <v>1</v>
      </c>
      <c r="AF174" s="52">
        <f t="shared" si="54"/>
        <v>-2.3888622520097584</v>
      </c>
      <c r="AG174" s="76">
        <f t="shared" si="55"/>
        <v>2.3888622520097584</v>
      </c>
      <c r="AH174" s="52">
        <f t="shared" si="56"/>
        <v>-1.8933135324921579E-2</v>
      </c>
      <c r="AI174" s="52">
        <f t="shared" si="57"/>
        <v>1.8933135324921579E-2</v>
      </c>
      <c r="AJ174" s="52">
        <f t="shared" si="58"/>
        <v>5.8543236903361162E-2</v>
      </c>
      <c r="AK174" s="52">
        <f t="shared" si="59"/>
        <v>5.8543236903361162E-2</v>
      </c>
      <c r="AL174" s="57"/>
      <c r="AM174" s="85"/>
    </row>
    <row r="175" spans="1:39" ht="16" customHeight="1" x14ac:dyDescent="0.2">
      <c r="A175" s="19" t="s">
        <v>121</v>
      </c>
      <c r="B175" s="19">
        <v>2012</v>
      </c>
      <c r="C175" s="19">
        <v>4</v>
      </c>
      <c r="D175" s="19" t="s">
        <v>60</v>
      </c>
      <c r="E175" s="47">
        <v>41010</v>
      </c>
      <c r="F175" s="47">
        <v>41019</v>
      </c>
      <c r="G175" s="19">
        <v>9</v>
      </c>
      <c r="H175" s="48">
        <v>51</v>
      </c>
      <c r="I175" s="48">
        <v>49</v>
      </c>
      <c r="J175" s="49">
        <v>0.97499999999999998</v>
      </c>
      <c r="K175" s="48" t="s">
        <v>60</v>
      </c>
      <c r="L175" s="48" t="s">
        <v>60</v>
      </c>
      <c r="M175" s="47">
        <v>41010</v>
      </c>
      <c r="N175" s="50" t="s">
        <v>60</v>
      </c>
      <c r="O175" s="48">
        <f>VLOOKUP($B175,_data_elections!$A$2:$E$6,5,0)</f>
        <v>51.963862252009761</v>
      </c>
      <c r="P175" s="51">
        <f>IF(ISERROR(VLOOKUP(M175,_data_RCP!$B:$D,3,0)),"",VLOOKUP(M175,_data_RCP!$B:$D,3,0))</f>
        <v>52.889858233369679</v>
      </c>
      <c r="Q175" s="52">
        <f t="shared" si="60"/>
        <v>-0.96386225200976128</v>
      </c>
      <c r="R175" s="53">
        <f t="shared" si="62"/>
        <v>0.92599598135991812</v>
      </c>
      <c r="S175" s="53">
        <f t="shared" si="63"/>
        <v>0.96386225200976128</v>
      </c>
      <c r="T175" s="53">
        <f t="shared" si="64"/>
        <v>0.92599598135991812</v>
      </c>
      <c r="U175" s="52">
        <f t="shared" si="65"/>
        <v>-3.7866270649843159E-2</v>
      </c>
      <c r="V175" s="52">
        <f t="shared" si="66"/>
        <v>1</v>
      </c>
      <c r="W175" s="52">
        <f t="shared" si="67"/>
        <v>0</v>
      </c>
      <c r="X175" s="52">
        <f t="shared" si="61"/>
        <v>-1.8898582333696794</v>
      </c>
      <c r="Y175" s="52">
        <f>VLOOKUP(M175,_data_models!$B:$D,3,0)</f>
        <v>49.575000000000003</v>
      </c>
      <c r="Z175" s="52">
        <f t="shared" si="53"/>
        <v>51.154952744456558</v>
      </c>
      <c r="AA175" s="53">
        <f t="shared" si="68"/>
        <v>-0.8089095075532029</v>
      </c>
      <c r="AB175" s="53">
        <f t="shared" si="69"/>
        <v>0.8089095075532029</v>
      </c>
      <c r="AC175" s="52">
        <f t="shared" si="70"/>
        <v>0.11708647380671522</v>
      </c>
      <c r="AD175" s="52">
        <f t="shared" si="71"/>
        <v>1</v>
      </c>
      <c r="AE175" s="52">
        <f t="shared" si="72"/>
        <v>1</v>
      </c>
      <c r="AF175" s="52">
        <f t="shared" si="54"/>
        <v>-2.3888622520097584</v>
      </c>
      <c r="AG175" s="76">
        <f t="shared" si="55"/>
        <v>2.3888622520097584</v>
      </c>
      <c r="AH175" s="52">
        <f t="shared" si="56"/>
        <v>-1.8933135324921579E-2</v>
      </c>
      <c r="AI175" s="52">
        <f t="shared" si="57"/>
        <v>1.8933135324921579E-2</v>
      </c>
      <c r="AJ175" s="52">
        <f t="shared" si="58"/>
        <v>5.8543236903361162E-2</v>
      </c>
      <c r="AK175" s="52">
        <f t="shared" si="59"/>
        <v>5.8543236903361162E-2</v>
      </c>
      <c r="AL175" s="57"/>
      <c r="AM175" s="85"/>
    </row>
    <row r="176" spans="1:39" ht="16" customHeight="1" x14ac:dyDescent="0.2">
      <c r="A176" s="19" t="s">
        <v>121</v>
      </c>
      <c r="B176" s="19">
        <v>2012</v>
      </c>
      <c r="C176" s="19">
        <v>4</v>
      </c>
      <c r="D176" s="19" t="s">
        <v>60</v>
      </c>
      <c r="E176" s="47">
        <v>41010</v>
      </c>
      <c r="F176" s="47">
        <v>41019</v>
      </c>
      <c r="G176" s="19">
        <v>3</v>
      </c>
      <c r="H176" s="48">
        <v>51</v>
      </c>
      <c r="I176" s="48">
        <v>49</v>
      </c>
      <c r="J176" s="49">
        <v>1</v>
      </c>
      <c r="K176" s="48" t="s">
        <v>60</v>
      </c>
      <c r="L176" s="48" t="s">
        <v>60</v>
      </c>
      <c r="M176" s="47">
        <v>41010</v>
      </c>
      <c r="N176" s="50" t="s">
        <v>60</v>
      </c>
      <c r="O176" s="48">
        <f>VLOOKUP($B176,_data_elections!$A$2:$E$6,5,0)</f>
        <v>51.963862252009761</v>
      </c>
      <c r="P176" s="51">
        <f>IF(ISERROR(VLOOKUP(M176,_data_RCP!$B:$D,3,0)),"",VLOOKUP(M176,_data_RCP!$B:$D,3,0))</f>
        <v>52.889858233369679</v>
      </c>
      <c r="Q176" s="52">
        <f t="shared" si="60"/>
        <v>-0.96386225200976128</v>
      </c>
      <c r="R176" s="53">
        <f t="shared" si="62"/>
        <v>0.92599598135991812</v>
      </c>
      <c r="S176" s="53">
        <f t="shared" si="63"/>
        <v>0.96386225200976128</v>
      </c>
      <c r="T176" s="53">
        <f t="shared" si="64"/>
        <v>0.92599598135991812</v>
      </c>
      <c r="U176" s="52">
        <f t="shared" si="65"/>
        <v>-3.7866270649843159E-2</v>
      </c>
      <c r="V176" s="52">
        <f t="shared" si="66"/>
        <v>1</v>
      </c>
      <c r="W176" s="52">
        <f t="shared" si="67"/>
        <v>0</v>
      </c>
      <c r="X176" s="52">
        <f t="shared" si="61"/>
        <v>-1.8898582333696794</v>
      </c>
      <c r="Y176" s="52">
        <f>VLOOKUP(M176,_data_models!$B:$D,3,0)</f>
        <v>49.575000000000003</v>
      </c>
      <c r="Z176" s="52">
        <f t="shared" si="53"/>
        <v>51.154952744456558</v>
      </c>
      <c r="AA176" s="53">
        <f t="shared" si="68"/>
        <v>-0.8089095075532029</v>
      </c>
      <c r="AB176" s="53">
        <f t="shared" si="69"/>
        <v>0.8089095075532029</v>
      </c>
      <c r="AC176" s="52">
        <f t="shared" si="70"/>
        <v>0.11708647380671522</v>
      </c>
      <c r="AD176" s="52">
        <f t="shared" si="71"/>
        <v>1</v>
      </c>
      <c r="AE176" s="52">
        <f t="shared" si="72"/>
        <v>1</v>
      </c>
      <c r="AF176" s="52">
        <f t="shared" si="54"/>
        <v>-2.3888622520097584</v>
      </c>
      <c r="AG176" s="76">
        <f t="shared" si="55"/>
        <v>2.3888622520097584</v>
      </c>
      <c r="AH176" s="52">
        <f t="shared" si="56"/>
        <v>-1.8933135324921579E-2</v>
      </c>
      <c r="AI176" s="52">
        <f t="shared" si="57"/>
        <v>1.8933135324921579E-2</v>
      </c>
      <c r="AJ176" s="52">
        <f t="shared" si="58"/>
        <v>5.8543236903361162E-2</v>
      </c>
      <c r="AK176" s="52">
        <f t="shared" si="59"/>
        <v>5.8543236903361162E-2</v>
      </c>
      <c r="AL176" s="57"/>
      <c r="AM176" s="85"/>
    </row>
    <row r="177" spans="1:39" ht="16" customHeight="1" x14ac:dyDescent="0.2">
      <c r="A177" s="19" t="s">
        <v>121</v>
      </c>
      <c r="B177" s="19">
        <v>2012</v>
      </c>
      <c r="C177" s="19">
        <v>4</v>
      </c>
      <c r="D177" s="19" t="s">
        <v>60</v>
      </c>
      <c r="E177" s="47">
        <v>41010</v>
      </c>
      <c r="F177" s="47">
        <v>41019</v>
      </c>
      <c r="G177" s="19">
        <v>12</v>
      </c>
      <c r="H177" s="48">
        <v>51</v>
      </c>
      <c r="I177" s="48">
        <v>49</v>
      </c>
      <c r="J177" s="49">
        <v>1</v>
      </c>
      <c r="K177" s="48" t="s">
        <v>60</v>
      </c>
      <c r="L177" s="48" t="s">
        <v>60</v>
      </c>
      <c r="M177" s="47">
        <v>41010</v>
      </c>
      <c r="N177" s="50" t="s">
        <v>60</v>
      </c>
      <c r="O177" s="48">
        <f>VLOOKUP($B177,_data_elections!$A$2:$E$6,5,0)</f>
        <v>51.963862252009761</v>
      </c>
      <c r="P177" s="51">
        <f>IF(ISERROR(VLOOKUP(M177,_data_RCP!$B:$D,3,0)),"",VLOOKUP(M177,_data_RCP!$B:$D,3,0))</f>
        <v>52.889858233369679</v>
      </c>
      <c r="Q177" s="52">
        <f t="shared" si="60"/>
        <v>-0.96386225200976128</v>
      </c>
      <c r="R177" s="53">
        <f t="shared" si="62"/>
        <v>0.92599598135991812</v>
      </c>
      <c r="S177" s="53">
        <f t="shared" si="63"/>
        <v>0.96386225200976128</v>
      </c>
      <c r="T177" s="53">
        <f t="shared" si="64"/>
        <v>0.92599598135991812</v>
      </c>
      <c r="U177" s="52">
        <f t="shared" si="65"/>
        <v>-3.7866270649843159E-2</v>
      </c>
      <c r="V177" s="52">
        <f t="shared" si="66"/>
        <v>1</v>
      </c>
      <c r="W177" s="52">
        <f t="shared" si="67"/>
        <v>0</v>
      </c>
      <c r="X177" s="52">
        <f t="shared" si="61"/>
        <v>-1.8898582333696794</v>
      </c>
      <c r="Y177" s="52">
        <f>VLOOKUP(M177,_data_models!$B:$D,3,0)</f>
        <v>49.575000000000003</v>
      </c>
      <c r="Z177" s="52">
        <f t="shared" si="53"/>
        <v>51.154952744456558</v>
      </c>
      <c r="AA177" s="53">
        <f t="shared" si="68"/>
        <v>-0.8089095075532029</v>
      </c>
      <c r="AB177" s="53">
        <f t="shared" si="69"/>
        <v>0.8089095075532029</v>
      </c>
      <c r="AC177" s="52">
        <f t="shared" si="70"/>
        <v>0.11708647380671522</v>
      </c>
      <c r="AD177" s="52">
        <f t="shared" si="71"/>
        <v>1</v>
      </c>
      <c r="AE177" s="52">
        <f t="shared" si="72"/>
        <v>1</v>
      </c>
      <c r="AF177" s="52">
        <f t="shared" si="54"/>
        <v>-2.3888622520097584</v>
      </c>
      <c r="AG177" s="76">
        <f t="shared" si="55"/>
        <v>2.3888622520097584</v>
      </c>
      <c r="AH177" s="52">
        <f t="shared" si="56"/>
        <v>-1.8933135324921579E-2</v>
      </c>
      <c r="AI177" s="52">
        <f t="shared" si="57"/>
        <v>1.8933135324921579E-2</v>
      </c>
      <c r="AJ177" s="52">
        <f t="shared" si="58"/>
        <v>5.8543236903361162E-2</v>
      </c>
      <c r="AK177" s="52">
        <f t="shared" si="59"/>
        <v>5.8543236903361162E-2</v>
      </c>
      <c r="AL177" s="57"/>
      <c r="AM177" s="85"/>
    </row>
    <row r="178" spans="1:39" ht="16" customHeight="1" x14ac:dyDescent="0.2">
      <c r="A178" s="19" t="s">
        <v>121</v>
      </c>
      <c r="B178" s="19">
        <v>2012</v>
      </c>
      <c r="C178" s="19">
        <v>4</v>
      </c>
      <c r="D178" s="19" t="s">
        <v>60</v>
      </c>
      <c r="E178" s="47">
        <v>41010</v>
      </c>
      <c r="F178" s="47">
        <v>41019</v>
      </c>
      <c r="G178" s="19">
        <v>4</v>
      </c>
      <c r="H178" s="48">
        <v>51.5</v>
      </c>
      <c r="I178" s="48">
        <v>48.5</v>
      </c>
      <c r="J178" s="49">
        <v>0.95</v>
      </c>
      <c r="K178" s="48" t="s">
        <v>60</v>
      </c>
      <c r="L178" s="48" t="s">
        <v>60</v>
      </c>
      <c r="M178" s="47">
        <v>41010</v>
      </c>
      <c r="N178" s="50" t="s">
        <v>60</v>
      </c>
      <c r="O178" s="48">
        <f>VLOOKUP($B178,_data_elections!$A$2:$E$6,5,0)</f>
        <v>51.963862252009761</v>
      </c>
      <c r="P178" s="51">
        <f>IF(ISERROR(VLOOKUP(M178,_data_RCP!$B:$D,3,0)),"",VLOOKUP(M178,_data_RCP!$B:$D,3,0))</f>
        <v>52.889858233369679</v>
      </c>
      <c r="Q178" s="52">
        <f t="shared" si="60"/>
        <v>-0.46386225200976128</v>
      </c>
      <c r="R178" s="53">
        <f t="shared" si="62"/>
        <v>0.92599598135991812</v>
      </c>
      <c r="S178" s="53">
        <f t="shared" si="63"/>
        <v>0.46386225200976128</v>
      </c>
      <c r="T178" s="53">
        <f t="shared" si="64"/>
        <v>0.92599598135991812</v>
      </c>
      <c r="U178" s="52">
        <f t="shared" si="65"/>
        <v>0.46213372935015684</v>
      </c>
      <c r="V178" s="52">
        <f t="shared" si="66"/>
        <v>1</v>
      </c>
      <c r="W178" s="52">
        <f t="shared" si="67"/>
        <v>1</v>
      </c>
      <c r="X178" s="52">
        <f t="shared" si="61"/>
        <v>-1.3898582333696794</v>
      </c>
      <c r="Y178" s="52">
        <f>VLOOKUP(M178,_data_models!$B:$D,3,0)</f>
        <v>49.575000000000003</v>
      </c>
      <c r="Z178" s="52">
        <f t="shared" si="53"/>
        <v>51.32161941112323</v>
      </c>
      <c r="AA178" s="53">
        <f t="shared" si="68"/>
        <v>-0.6422428408865315</v>
      </c>
      <c r="AB178" s="53">
        <f t="shared" si="69"/>
        <v>0.6422428408865315</v>
      </c>
      <c r="AC178" s="52">
        <f t="shared" si="70"/>
        <v>0.28375314047338662</v>
      </c>
      <c r="AD178" s="52">
        <f t="shared" si="71"/>
        <v>1</v>
      </c>
      <c r="AE178" s="52">
        <f t="shared" si="72"/>
        <v>1</v>
      </c>
      <c r="AF178" s="52">
        <f t="shared" si="54"/>
        <v>-2.3888622520097584</v>
      </c>
      <c r="AG178" s="76">
        <f t="shared" si="55"/>
        <v>2.3888622520097584</v>
      </c>
      <c r="AH178" s="52">
        <f t="shared" si="56"/>
        <v>0.23106686467507842</v>
      </c>
      <c r="AI178" s="52">
        <f t="shared" si="57"/>
        <v>0.23106686467507842</v>
      </c>
      <c r="AJ178" s="52">
        <f t="shared" si="58"/>
        <v>0.14187657023668976</v>
      </c>
      <c r="AK178" s="52">
        <f t="shared" si="59"/>
        <v>0.14187657023668976</v>
      </c>
      <c r="AL178" s="57"/>
      <c r="AM178" s="85"/>
    </row>
    <row r="179" spans="1:39" ht="16" customHeight="1" x14ac:dyDescent="0.2">
      <c r="A179" s="19" t="s">
        <v>121</v>
      </c>
      <c r="B179" s="19">
        <v>2012</v>
      </c>
      <c r="C179" s="19">
        <v>4</v>
      </c>
      <c r="D179" s="19" t="s">
        <v>60</v>
      </c>
      <c r="E179" s="47">
        <v>41010</v>
      </c>
      <c r="F179" s="47">
        <v>41019</v>
      </c>
      <c r="G179" s="19">
        <v>8</v>
      </c>
      <c r="H179" s="48">
        <v>52</v>
      </c>
      <c r="I179" s="48">
        <v>48</v>
      </c>
      <c r="J179" s="49">
        <v>0.95</v>
      </c>
      <c r="K179" s="48" t="s">
        <v>60</v>
      </c>
      <c r="L179" s="48" t="s">
        <v>60</v>
      </c>
      <c r="M179" s="47">
        <v>41010</v>
      </c>
      <c r="N179" s="50" t="s">
        <v>60</v>
      </c>
      <c r="O179" s="48">
        <f>VLOOKUP($B179,_data_elections!$A$2:$E$6,5,0)</f>
        <v>51.963862252009761</v>
      </c>
      <c r="P179" s="51">
        <f>IF(ISERROR(VLOOKUP(M179,_data_RCP!$B:$D,3,0)),"",VLOOKUP(M179,_data_RCP!$B:$D,3,0))</f>
        <v>52.889858233369679</v>
      </c>
      <c r="Q179" s="52">
        <f t="shared" si="60"/>
        <v>3.6137747990238722E-2</v>
      </c>
      <c r="R179" s="53">
        <f t="shared" si="62"/>
        <v>0.92599598135991812</v>
      </c>
      <c r="S179" s="53">
        <f t="shared" si="63"/>
        <v>3.6137747990238722E-2</v>
      </c>
      <c r="T179" s="53">
        <f t="shared" si="64"/>
        <v>0.92599598135991812</v>
      </c>
      <c r="U179" s="52">
        <f t="shared" si="65"/>
        <v>0.8898582333696794</v>
      </c>
      <c r="V179" s="52">
        <f t="shared" si="66"/>
        <v>1</v>
      </c>
      <c r="W179" s="52">
        <f t="shared" si="67"/>
        <v>1</v>
      </c>
      <c r="X179" s="52">
        <f t="shared" si="61"/>
        <v>-0.8898582333696794</v>
      </c>
      <c r="Y179" s="52">
        <f>VLOOKUP(M179,_data_models!$B:$D,3,0)</f>
        <v>49.575000000000003</v>
      </c>
      <c r="Z179" s="52">
        <f t="shared" si="53"/>
        <v>51.488286077789894</v>
      </c>
      <c r="AA179" s="53">
        <f t="shared" si="68"/>
        <v>-0.4755761742198672</v>
      </c>
      <c r="AB179" s="53">
        <f t="shared" si="69"/>
        <v>0.4755761742198672</v>
      </c>
      <c r="AC179" s="52">
        <f t="shared" si="70"/>
        <v>0.45041980714005092</v>
      </c>
      <c r="AD179" s="52">
        <f t="shared" si="71"/>
        <v>1</v>
      </c>
      <c r="AE179" s="52">
        <f t="shared" si="72"/>
        <v>1</v>
      </c>
      <c r="AF179" s="52">
        <f t="shared" si="54"/>
        <v>-2.3888622520097584</v>
      </c>
      <c r="AG179" s="76">
        <f t="shared" si="55"/>
        <v>2.3888622520097584</v>
      </c>
      <c r="AH179" s="52">
        <f t="shared" si="56"/>
        <v>0.48106686467507842</v>
      </c>
      <c r="AI179" s="52">
        <f t="shared" si="57"/>
        <v>0.48106686467507842</v>
      </c>
      <c r="AJ179" s="52">
        <f t="shared" si="58"/>
        <v>0.22520990357002546</v>
      </c>
      <c r="AK179" s="52">
        <f t="shared" si="59"/>
        <v>0.22520990357002546</v>
      </c>
      <c r="AL179" s="57"/>
      <c r="AM179" s="85"/>
    </row>
    <row r="180" spans="1:39" ht="16" customHeight="1" x14ac:dyDescent="0.2">
      <c r="A180" s="19" t="s">
        <v>121</v>
      </c>
      <c r="B180" s="19">
        <v>2012</v>
      </c>
      <c r="C180" s="19">
        <v>4</v>
      </c>
      <c r="D180" s="19" t="s">
        <v>60</v>
      </c>
      <c r="E180" s="47">
        <v>41010</v>
      </c>
      <c r="F180" s="47">
        <v>41019</v>
      </c>
      <c r="G180" s="19">
        <v>11</v>
      </c>
      <c r="H180" s="48">
        <v>52</v>
      </c>
      <c r="I180" s="48">
        <v>48</v>
      </c>
      <c r="J180" s="49">
        <v>0.9</v>
      </c>
      <c r="K180" s="48" t="s">
        <v>60</v>
      </c>
      <c r="L180" s="48" t="s">
        <v>60</v>
      </c>
      <c r="M180" s="47">
        <v>41010</v>
      </c>
      <c r="N180" s="50" t="s">
        <v>60</v>
      </c>
      <c r="O180" s="48">
        <f>VLOOKUP($B180,_data_elections!$A$2:$E$6,5,0)</f>
        <v>51.963862252009761</v>
      </c>
      <c r="P180" s="51">
        <f>IF(ISERROR(VLOOKUP(M180,_data_RCP!$B:$D,3,0)),"",VLOOKUP(M180,_data_RCP!$B:$D,3,0))</f>
        <v>52.889858233369679</v>
      </c>
      <c r="Q180" s="52">
        <f t="shared" si="60"/>
        <v>3.6137747990238722E-2</v>
      </c>
      <c r="R180" s="53">
        <f t="shared" si="62"/>
        <v>0.92599598135991812</v>
      </c>
      <c r="S180" s="53">
        <f t="shared" si="63"/>
        <v>3.6137747990238722E-2</v>
      </c>
      <c r="T180" s="53">
        <f t="shared" si="64"/>
        <v>0.92599598135991812</v>
      </c>
      <c r="U180" s="52">
        <f t="shared" si="65"/>
        <v>0.8898582333696794</v>
      </c>
      <c r="V180" s="52">
        <f t="shared" si="66"/>
        <v>1</v>
      </c>
      <c r="W180" s="52">
        <f t="shared" si="67"/>
        <v>1</v>
      </c>
      <c r="X180" s="52">
        <f t="shared" si="61"/>
        <v>-0.8898582333696794</v>
      </c>
      <c r="Y180" s="52">
        <f>VLOOKUP(M180,_data_models!$B:$D,3,0)</f>
        <v>49.575000000000003</v>
      </c>
      <c r="Z180" s="52">
        <f t="shared" si="53"/>
        <v>51.488286077789894</v>
      </c>
      <c r="AA180" s="53">
        <f t="shared" si="68"/>
        <v>-0.4755761742198672</v>
      </c>
      <c r="AB180" s="53">
        <f t="shared" si="69"/>
        <v>0.4755761742198672</v>
      </c>
      <c r="AC180" s="52">
        <f t="shared" si="70"/>
        <v>0.45041980714005092</v>
      </c>
      <c r="AD180" s="52">
        <f t="shared" si="71"/>
        <v>1</v>
      </c>
      <c r="AE180" s="52">
        <f t="shared" si="72"/>
        <v>1</v>
      </c>
      <c r="AF180" s="52">
        <f t="shared" si="54"/>
        <v>-2.3888622520097584</v>
      </c>
      <c r="AG180" s="76">
        <f t="shared" si="55"/>
        <v>2.3888622520097584</v>
      </c>
      <c r="AH180" s="52">
        <f t="shared" si="56"/>
        <v>0.48106686467507842</v>
      </c>
      <c r="AI180" s="52">
        <f t="shared" si="57"/>
        <v>0.48106686467507842</v>
      </c>
      <c r="AJ180" s="52">
        <f t="shared" si="58"/>
        <v>0.22520990357002546</v>
      </c>
      <c r="AK180" s="52">
        <f t="shared" si="59"/>
        <v>0.22520990357002546</v>
      </c>
      <c r="AL180" s="57"/>
      <c r="AM180" s="85"/>
    </row>
    <row r="181" spans="1:39" ht="16" customHeight="1" x14ac:dyDescent="0.2">
      <c r="A181" s="19" t="s">
        <v>121</v>
      </c>
      <c r="B181" s="19">
        <v>2012</v>
      </c>
      <c r="C181" s="19">
        <v>4</v>
      </c>
      <c r="D181" s="19" t="s">
        <v>60</v>
      </c>
      <c r="E181" s="47">
        <v>41010</v>
      </c>
      <c r="F181" s="47">
        <v>41019</v>
      </c>
      <c r="G181" s="19">
        <v>13</v>
      </c>
      <c r="H181" s="48">
        <v>51</v>
      </c>
      <c r="I181" s="48">
        <v>49</v>
      </c>
      <c r="J181" s="49">
        <v>0.9</v>
      </c>
      <c r="K181" s="48" t="s">
        <v>60</v>
      </c>
      <c r="L181" s="48" t="s">
        <v>60</v>
      </c>
      <c r="M181" s="47">
        <v>41011</v>
      </c>
      <c r="N181" s="50" t="s">
        <v>60</v>
      </c>
      <c r="O181" s="48">
        <f>VLOOKUP($B181,_data_elections!$A$2:$E$6,5,0)</f>
        <v>51.963862252009761</v>
      </c>
      <c r="P181" s="51">
        <f>IF(ISERROR(VLOOKUP(M181,_data_RCP!$B:$D,3,0)),"",VLOOKUP(M181,_data_RCP!$B:$D,3,0))</f>
        <v>52.349726775956285</v>
      </c>
      <c r="Q181" s="52">
        <f t="shared" si="60"/>
        <v>-0.96386225200976128</v>
      </c>
      <c r="R181" s="53">
        <f t="shared" si="62"/>
        <v>0.38586452394652326</v>
      </c>
      <c r="S181" s="53">
        <f t="shared" si="63"/>
        <v>0.96386225200976128</v>
      </c>
      <c r="T181" s="53">
        <f t="shared" si="64"/>
        <v>0.38586452394652326</v>
      </c>
      <c r="U181" s="52">
        <f t="shared" si="65"/>
        <v>-0.57799772806323801</v>
      </c>
      <c r="V181" s="52">
        <f t="shared" si="66"/>
        <v>1</v>
      </c>
      <c r="W181" s="52">
        <f t="shared" si="67"/>
        <v>0</v>
      </c>
      <c r="X181" s="52">
        <f t="shared" si="61"/>
        <v>-1.3497267759562845</v>
      </c>
      <c r="Y181" s="52">
        <f>VLOOKUP(M181,_data_models!$B:$D,3,0)</f>
        <v>49.575000000000003</v>
      </c>
      <c r="Z181" s="52">
        <f t="shared" si="53"/>
        <v>50.974908925318765</v>
      </c>
      <c r="AA181" s="53">
        <f t="shared" si="68"/>
        <v>-0.98895332669099645</v>
      </c>
      <c r="AB181" s="53">
        <f t="shared" si="69"/>
        <v>0.98895332669099645</v>
      </c>
      <c r="AC181" s="52">
        <f t="shared" si="70"/>
        <v>-0.60308880274447318</v>
      </c>
      <c r="AD181" s="52">
        <f t="shared" si="71"/>
        <v>1</v>
      </c>
      <c r="AE181" s="52">
        <f t="shared" si="72"/>
        <v>0</v>
      </c>
      <c r="AF181" s="52">
        <f t="shared" si="54"/>
        <v>-2.3888622520097584</v>
      </c>
      <c r="AG181" s="76">
        <f t="shared" si="55"/>
        <v>2.3888622520097584</v>
      </c>
      <c r="AH181" s="52">
        <f t="shared" si="56"/>
        <v>-0.28899886403161901</v>
      </c>
      <c r="AI181" s="52">
        <f t="shared" si="57"/>
        <v>0.28899886403161901</v>
      </c>
      <c r="AJ181" s="52">
        <f t="shared" si="58"/>
        <v>-0.30154440137224015</v>
      </c>
      <c r="AK181" s="52">
        <f t="shared" si="59"/>
        <v>0.30154440137224015</v>
      </c>
      <c r="AL181" s="57"/>
      <c r="AM181" s="85"/>
    </row>
    <row r="182" spans="1:39" ht="16" customHeight="1" x14ac:dyDescent="0.2">
      <c r="A182" s="19" t="s">
        <v>121</v>
      </c>
      <c r="B182" s="19">
        <v>2012</v>
      </c>
      <c r="C182" s="19">
        <v>4</v>
      </c>
      <c r="D182" s="19" t="s">
        <v>60</v>
      </c>
      <c r="E182" s="47">
        <v>41010</v>
      </c>
      <c r="F182" s="47">
        <v>41019</v>
      </c>
      <c r="G182" s="19">
        <v>6</v>
      </c>
      <c r="H182" s="48">
        <v>52</v>
      </c>
      <c r="I182" s="48">
        <v>48</v>
      </c>
      <c r="J182" s="49">
        <v>0.5</v>
      </c>
      <c r="K182" s="48" t="s">
        <v>60</v>
      </c>
      <c r="L182" s="48" t="s">
        <v>60</v>
      </c>
      <c r="M182" s="47">
        <v>41011</v>
      </c>
      <c r="N182" s="50" t="s">
        <v>60</v>
      </c>
      <c r="O182" s="48">
        <f>VLOOKUP($B182,_data_elections!$A$2:$E$6,5,0)</f>
        <v>51.963862252009761</v>
      </c>
      <c r="P182" s="51">
        <f>IF(ISERROR(VLOOKUP(M182,_data_RCP!$B:$D,3,0)),"",VLOOKUP(M182,_data_RCP!$B:$D,3,0))</f>
        <v>52.349726775956285</v>
      </c>
      <c r="Q182" s="52">
        <f t="shared" si="60"/>
        <v>3.6137747990238722E-2</v>
      </c>
      <c r="R182" s="53">
        <f t="shared" si="62"/>
        <v>0.38586452394652326</v>
      </c>
      <c r="S182" s="53">
        <f t="shared" si="63"/>
        <v>3.6137747990238722E-2</v>
      </c>
      <c r="T182" s="53">
        <f t="shared" si="64"/>
        <v>0.38586452394652326</v>
      </c>
      <c r="U182" s="52">
        <f t="shared" si="65"/>
        <v>0.34972677595628454</v>
      </c>
      <c r="V182" s="52">
        <f t="shared" si="66"/>
        <v>1</v>
      </c>
      <c r="W182" s="52">
        <f t="shared" si="67"/>
        <v>1</v>
      </c>
      <c r="X182" s="52">
        <f t="shared" si="61"/>
        <v>-0.34972677595628454</v>
      </c>
      <c r="Y182" s="52">
        <f>VLOOKUP(M182,_data_models!$B:$D,3,0)</f>
        <v>49.575000000000003</v>
      </c>
      <c r="Z182" s="52">
        <f t="shared" si="53"/>
        <v>51.308242258652093</v>
      </c>
      <c r="AA182" s="53">
        <f t="shared" si="68"/>
        <v>-0.65561999335766785</v>
      </c>
      <c r="AB182" s="53">
        <f t="shared" si="69"/>
        <v>0.65561999335766785</v>
      </c>
      <c r="AC182" s="52">
        <f t="shared" si="70"/>
        <v>-0.26975546941114459</v>
      </c>
      <c r="AD182" s="52">
        <f t="shared" si="71"/>
        <v>1</v>
      </c>
      <c r="AE182" s="52">
        <f t="shared" si="72"/>
        <v>0</v>
      </c>
      <c r="AF182" s="52">
        <f t="shared" si="54"/>
        <v>-2.3888622520097584</v>
      </c>
      <c r="AG182" s="76">
        <f t="shared" si="55"/>
        <v>2.3888622520097584</v>
      </c>
      <c r="AH182" s="52">
        <f t="shared" si="56"/>
        <v>0.21100113596838099</v>
      </c>
      <c r="AI182" s="52">
        <f t="shared" si="57"/>
        <v>0.21100113596838099</v>
      </c>
      <c r="AJ182" s="52">
        <f t="shared" si="58"/>
        <v>-0.13487773470556874</v>
      </c>
      <c r="AK182" s="52">
        <f t="shared" si="59"/>
        <v>0.13487773470556874</v>
      </c>
      <c r="AL182" s="57"/>
      <c r="AM182" s="85"/>
    </row>
    <row r="183" spans="1:39" ht="16" customHeight="1" x14ac:dyDescent="0.2">
      <c r="A183" s="19" t="s">
        <v>121</v>
      </c>
      <c r="B183" s="19">
        <v>2012</v>
      </c>
      <c r="C183" s="19">
        <v>4</v>
      </c>
      <c r="D183" s="19" t="s">
        <v>60</v>
      </c>
      <c r="E183" s="47">
        <v>41010</v>
      </c>
      <c r="F183" s="47">
        <v>41019</v>
      </c>
      <c r="G183" s="19">
        <v>2</v>
      </c>
      <c r="H183" s="48">
        <v>52</v>
      </c>
      <c r="I183" s="48">
        <v>48</v>
      </c>
      <c r="J183" s="49">
        <v>0.95</v>
      </c>
      <c r="K183" s="48" t="s">
        <v>60</v>
      </c>
      <c r="L183" s="48" t="s">
        <v>60</v>
      </c>
      <c r="M183" s="47">
        <v>41012</v>
      </c>
      <c r="N183" s="50" t="s">
        <v>60</v>
      </c>
      <c r="O183" s="48">
        <f>VLOOKUP($B183,_data_elections!$A$2:$E$6,5,0)</f>
        <v>51.963862252009761</v>
      </c>
      <c r="P183" s="51">
        <f>IF(ISERROR(VLOOKUP(M183,_data_RCP!$B:$D,3,0)),"",VLOOKUP(M183,_data_RCP!$B:$D,3,0))</f>
        <v>51.428571428571423</v>
      </c>
      <c r="Q183" s="52">
        <f t="shared" si="60"/>
        <v>3.6137747990238722E-2</v>
      </c>
      <c r="R183" s="53">
        <f t="shared" si="62"/>
        <v>-0.53529082343833778</v>
      </c>
      <c r="S183" s="53">
        <f t="shared" si="63"/>
        <v>3.6137747990238722E-2</v>
      </c>
      <c r="T183" s="53">
        <f t="shared" si="64"/>
        <v>0.53529082343833778</v>
      </c>
      <c r="U183" s="52">
        <f t="shared" si="65"/>
        <v>0.49915307544809906</v>
      </c>
      <c r="V183" s="52">
        <f t="shared" si="66"/>
        <v>1</v>
      </c>
      <c r="W183" s="52">
        <f t="shared" si="67"/>
        <v>1</v>
      </c>
      <c r="X183" s="52">
        <f t="shared" si="61"/>
        <v>0.5714285714285765</v>
      </c>
      <c r="Y183" s="52">
        <f>VLOOKUP(M183,_data_models!$B:$D,3,0)</f>
        <v>49.575000000000003</v>
      </c>
      <c r="Z183" s="52">
        <f t="shared" si="53"/>
        <v>51.00119047619048</v>
      </c>
      <c r="AA183" s="53">
        <f t="shared" si="68"/>
        <v>-0.96267177581928109</v>
      </c>
      <c r="AB183" s="53">
        <f t="shared" si="69"/>
        <v>0.96267177581928109</v>
      </c>
      <c r="AC183" s="52">
        <f t="shared" si="70"/>
        <v>-0.42738095238094331</v>
      </c>
      <c r="AD183" s="52">
        <f t="shared" si="71"/>
        <v>-1</v>
      </c>
      <c r="AE183" s="52">
        <f t="shared" si="72"/>
        <v>-1</v>
      </c>
      <c r="AF183" s="52">
        <f t="shared" si="54"/>
        <v>-2.3888622520097584</v>
      </c>
      <c r="AG183" s="76">
        <f t="shared" si="55"/>
        <v>2.3888622520097584</v>
      </c>
      <c r="AH183" s="52">
        <f t="shared" si="56"/>
        <v>-0.24957653772405308</v>
      </c>
      <c r="AI183" s="52">
        <f t="shared" si="57"/>
        <v>0.24957653772405308</v>
      </c>
      <c r="AJ183" s="52">
        <f t="shared" si="58"/>
        <v>-0.74898129962880944</v>
      </c>
      <c r="AK183" s="52">
        <f t="shared" si="59"/>
        <v>0.74898129962880944</v>
      </c>
      <c r="AL183" s="57"/>
      <c r="AM183" s="85"/>
    </row>
    <row r="184" spans="1:39" ht="16" customHeight="1" x14ac:dyDescent="0.2">
      <c r="A184" s="19" t="s">
        <v>121</v>
      </c>
      <c r="B184" s="19">
        <v>2012</v>
      </c>
      <c r="C184" s="19">
        <v>4</v>
      </c>
      <c r="D184" s="19" t="s">
        <v>60</v>
      </c>
      <c r="E184" s="47">
        <v>41010</v>
      </c>
      <c r="F184" s="47">
        <v>41019</v>
      </c>
      <c r="G184" s="19">
        <v>5</v>
      </c>
      <c r="H184" s="48">
        <v>50.5</v>
      </c>
      <c r="I184" s="48">
        <v>49.5</v>
      </c>
      <c r="J184" s="49">
        <v>0.95</v>
      </c>
      <c r="K184" s="48" t="s">
        <v>60</v>
      </c>
      <c r="L184" s="48" t="s">
        <v>60</v>
      </c>
      <c r="M184" s="47">
        <v>41018</v>
      </c>
      <c r="N184" s="50" t="s">
        <v>60</v>
      </c>
      <c r="O184" s="48">
        <f>VLOOKUP($B184,_data_elections!$A$2:$E$6,5,0)</f>
        <v>51.963862252009761</v>
      </c>
      <c r="P184" s="51">
        <f>IF(ISERROR(VLOOKUP(M184,_data_RCP!$B:$D,3,0)),"",VLOOKUP(M184,_data_RCP!$B:$D,3,0))</f>
        <v>51.465798045602604</v>
      </c>
      <c r="Q184" s="52">
        <f t="shared" si="60"/>
        <v>-1.4638622520097613</v>
      </c>
      <c r="R184" s="53">
        <f t="shared" si="62"/>
        <v>-0.49806420640715743</v>
      </c>
      <c r="S184" s="53">
        <f t="shared" si="63"/>
        <v>1.4638622520097613</v>
      </c>
      <c r="T184" s="53">
        <f t="shared" si="64"/>
        <v>0.49806420640715743</v>
      </c>
      <c r="U184" s="52">
        <f t="shared" si="65"/>
        <v>-0.96579804560260385</v>
      </c>
      <c r="V184" s="52">
        <f t="shared" si="66"/>
        <v>-1</v>
      </c>
      <c r="W184" s="52">
        <f t="shared" si="67"/>
        <v>-1</v>
      </c>
      <c r="X184" s="52">
        <f t="shared" si="61"/>
        <v>-0.96579804560260385</v>
      </c>
      <c r="Y184" s="52">
        <f>VLOOKUP(M184,_data_models!$B:$D,3,0)</f>
        <v>49.575000000000003</v>
      </c>
      <c r="Z184" s="52">
        <f t="shared" si="53"/>
        <v>50.5135993485342</v>
      </c>
      <c r="AA184" s="53">
        <f t="shared" si="68"/>
        <v>-1.4502629034755614</v>
      </c>
      <c r="AB184" s="53">
        <f t="shared" si="69"/>
        <v>1.4502629034755614</v>
      </c>
      <c r="AC184" s="52">
        <f t="shared" si="70"/>
        <v>-0.95219869706840399</v>
      </c>
      <c r="AD184" s="52">
        <f t="shared" si="71"/>
        <v>-1</v>
      </c>
      <c r="AE184" s="52">
        <f t="shared" si="72"/>
        <v>-1</v>
      </c>
      <c r="AF184" s="52">
        <f t="shared" si="54"/>
        <v>-2.3888622520097584</v>
      </c>
      <c r="AG184" s="76">
        <f t="shared" si="55"/>
        <v>2.3888622520097584</v>
      </c>
      <c r="AH184" s="52">
        <f t="shared" si="56"/>
        <v>-0.9809632292084558</v>
      </c>
      <c r="AI184" s="52">
        <f t="shared" si="57"/>
        <v>0.9809632292084558</v>
      </c>
      <c r="AJ184" s="52">
        <f t="shared" si="58"/>
        <v>-0.97416355494135587</v>
      </c>
      <c r="AK184" s="52">
        <f t="shared" si="59"/>
        <v>0.97416355494135587</v>
      </c>
      <c r="AL184" s="57"/>
      <c r="AM184" s="85"/>
    </row>
    <row r="185" spans="1:39" ht="16" customHeight="1" x14ac:dyDescent="0.2">
      <c r="A185" s="19" t="s">
        <v>121</v>
      </c>
      <c r="B185" s="19">
        <v>2012</v>
      </c>
      <c r="C185" s="19">
        <v>4</v>
      </c>
      <c r="D185" s="19" t="s">
        <v>60</v>
      </c>
      <c r="E185" s="47">
        <v>41010</v>
      </c>
      <c r="F185" s="47">
        <v>41019</v>
      </c>
      <c r="G185" s="19">
        <v>7</v>
      </c>
      <c r="H185" s="48">
        <v>52.6</v>
      </c>
      <c r="I185" s="48">
        <v>47.4</v>
      </c>
      <c r="J185" s="49">
        <v>0.99</v>
      </c>
      <c r="K185" s="48" t="s">
        <v>60</v>
      </c>
      <c r="L185" s="48" t="s">
        <v>60</v>
      </c>
      <c r="M185" s="47">
        <v>41018</v>
      </c>
      <c r="N185" s="50" t="s">
        <v>60</v>
      </c>
      <c r="O185" s="48">
        <f>VLOOKUP($B185,_data_elections!$A$2:$E$6,5,0)</f>
        <v>51.963862252009761</v>
      </c>
      <c r="P185" s="51">
        <f>IF(ISERROR(VLOOKUP(M185,_data_RCP!$B:$D,3,0)),"",VLOOKUP(M185,_data_RCP!$B:$D,3,0))</f>
        <v>51.465798045602604</v>
      </c>
      <c r="Q185" s="52">
        <f t="shared" si="60"/>
        <v>0.63613774799024014</v>
      </c>
      <c r="R185" s="53">
        <f t="shared" si="62"/>
        <v>-0.49806420640715743</v>
      </c>
      <c r="S185" s="53">
        <f t="shared" si="63"/>
        <v>0.63613774799024014</v>
      </c>
      <c r="T185" s="53">
        <f t="shared" si="64"/>
        <v>0.49806420640715743</v>
      </c>
      <c r="U185" s="52">
        <f t="shared" si="65"/>
        <v>-0.13807354158308272</v>
      </c>
      <c r="V185" s="52">
        <f t="shared" si="66"/>
        <v>1</v>
      </c>
      <c r="W185" s="52">
        <f t="shared" si="67"/>
        <v>0</v>
      </c>
      <c r="X185" s="52">
        <f t="shared" si="61"/>
        <v>1.1342019543973976</v>
      </c>
      <c r="Y185" s="52">
        <f>VLOOKUP(M185,_data_models!$B:$D,3,0)</f>
        <v>49.575000000000003</v>
      </c>
      <c r="Z185" s="52">
        <f t="shared" si="53"/>
        <v>51.213599348534196</v>
      </c>
      <c r="AA185" s="53">
        <f t="shared" si="68"/>
        <v>-0.75026290347556568</v>
      </c>
      <c r="AB185" s="53">
        <f t="shared" si="69"/>
        <v>0.75026290347556568</v>
      </c>
      <c r="AC185" s="52">
        <f t="shared" si="70"/>
        <v>-0.25219869706840825</v>
      </c>
      <c r="AD185" s="52">
        <f t="shared" si="71"/>
        <v>-1</v>
      </c>
      <c r="AE185" s="52">
        <f t="shared" si="72"/>
        <v>-1</v>
      </c>
      <c r="AF185" s="52">
        <f t="shared" si="54"/>
        <v>-2.3888622520097584</v>
      </c>
      <c r="AG185" s="76">
        <f t="shared" si="55"/>
        <v>2.3888622520097584</v>
      </c>
      <c r="AH185" s="52">
        <f t="shared" si="56"/>
        <v>6.9036770791541358E-2</v>
      </c>
      <c r="AI185" s="52">
        <f t="shared" si="57"/>
        <v>6.9036770791541358E-2</v>
      </c>
      <c r="AJ185" s="52">
        <f t="shared" si="58"/>
        <v>-0.62416355494136155</v>
      </c>
      <c r="AK185" s="52">
        <f t="shared" si="59"/>
        <v>0.62416355494136155</v>
      </c>
      <c r="AL185" s="57"/>
      <c r="AM185" s="85"/>
    </row>
    <row r="186" spans="1:39" ht="16" customHeight="1" x14ac:dyDescent="0.2">
      <c r="A186" s="19" t="s">
        <v>121</v>
      </c>
      <c r="B186" s="19">
        <v>2012</v>
      </c>
      <c r="C186" s="19">
        <v>4</v>
      </c>
      <c r="D186" s="19" t="s">
        <v>60</v>
      </c>
      <c r="E186" s="47">
        <v>41010</v>
      </c>
      <c r="F186" s="47">
        <v>41019</v>
      </c>
      <c r="G186" s="19">
        <v>22</v>
      </c>
      <c r="H186" s="48">
        <v>50.5</v>
      </c>
      <c r="I186" s="48">
        <v>49.5</v>
      </c>
      <c r="J186" s="49">
        <v>0.85</v>
      </c>
      <c r="K186" s="48" t="s">
        <v>60</v>
      </c>
      <c r="L186" s="48" t="s">
        <v>60</v>
      </c>
      <c r="M186" s="47">
        <v>41019</v>
      </c>
      <c r="N186" s="50" t="s">
        <v>60</v>
      </c>
      <c r="O186" s="48">
        <f>VLOOKUP($B186,_data_elections!$A$2:$E$6,5,0)</f>
        <v>51.963862252009761</v>
      </c>
      <c r="P186" s="51">
        <f>IF(ISERROR(VLOOKUP(M186,_data_RCP!$B:$D,3,0)),"",VLOOKUP(M186,_data_RCP!$B:$D,3,0))</f>
        <v>51.57437567861021</v>
      </c>
      <c r="Q186" s="52">
        <f t="shared" si="60"/>
        <v>-1.4638622520097613</v>
      </c>
      <c r="R186" s="53">
        <f t="shared" si="62"/>
        <v>-0.38948657339955162</v>
      </c>
      <c r="S186" s="53">
        <f t="shared" si="63"/>
        <v>1.4638622520097613</v>
      </c>
      <c r="T186" s="53">
        <f t="shared" si="64"/>
        <v>0.38948657339955162</v>
      </c>
      <c r="U186" s="52">
        <f t="shared" si="65"/>
        <v>-1.0743756786102097</v>
      </c>
      <c r="V186" s="52">
        <f t="shared" si="66"/>
        <v>-1</v>
      </c>
      <c r="W186" s="52">
        <f t="shared" si="67"/>
        <v>-1</v>
      </c>
      <c r="X186" s="52">
        <f t="shared" si="61"/>
        <v>-1.0743756786102097</v>
      </c>
      <c r="Y186" s="52">
        <f>VLOOKUP(M186,_data_models!$B:$D,3,0)</f>
        <v>49.575000000000003</v>
      </c>
      <c r="Z186" s="52">
        <f t="shared" si="53"/>
        <v>50.549791892870076</v>
      </c>
      <c r="AA186" s="53">
        <f t="shared" si="68"/>
        <v>-1.4140703591396857</v>
      </c>
      <c r="AB186" s="53">
        <f t="shared" si="69"/>
        <v>1.4140703591396857</v>
      </c>
      <c r="AC186" s="52">
        <f t="shared" si="70"/>
        <v>-1.0245837857401341</v>
      </c>
      <c r="AD186" s="52">
        <f t="shared" si="71"/>
        <v>-1</v>
      </c>
      <c r="AE186" s="52">
        <f t="shared" si="72"/>
        <v>-1</v>
      </c>
      <c r="AF186" s="52">
        <f t="shared" si="54"/>
        <v>-2.3888622520097584</v>
      </c>
      <c r="AG186" s="76">
        <f t="shared" si="55"/>
        <v>2.3888622520097584</v>
      </c>
      <c r="AH186" s="52">
        <f t="shared" si="56"/>
        <v>-0.92667441270465645</v>
      </c>
      <c r="AI186" s="52">
        <f t="shared" si="57"/>
        <v>0.92667441270465645</v>
      </c>
      <c r="AJ186" s="52">
        <f t="shared" si="58"/>
        <v>-0.90177846626961866</v>
      </c>
      <c r="AK186" s="52">
        <f t="shared" si="59"/>
        <v>0.90177846626961866</v>
      </c>
      <c r="AL186" s="57"/>
      <c r="AM186" s="85"/>
    </row>
    <row r="187" spans="1:39" ht="16" customHeight="1" x14ac:dyDescent="0.2">
      <c r="A187" s="19" t="s">
        <v>122</v>
      </c>
      <c r="B187" s="19">
        <v>2012</v>
      </c>
      <c r="C187" s="19">
        <v>5</v>
      </c>
      <c r="D187" s="19" t="s">
        <v>60</v>
      </c>
      <c r="E187" s="47">
        <v>41048</v>
      </c>
      <c r="F187" s="47">
        <v>41054</v>
      </c>
      <c r="G187" s="19">
        <v>1</v>
      </c>
      <c r="H187" s="48">
        <v>50.8</v>
      </c>
      <c r="I187" s="48">
        <v>49.2</v>
      </c>
      <c r="J187" s="49">
        <v>0.85</v>
      </c>
      <c r="K187" s="48" t="s">
        <v>60</v>
      </c>
      <c r="L187" s="48" t="s">
        <v>60</v>
      </c>
      <c r="M187" s="47">
        <v>41048</v>
      </c>
      <c r="N187" s="50" t="s">
        <v>60</v>
      </c>
      <c r="O187" s="48">
        <f>VLOOKUP($B187,_data_elections!$A$2:$E$6,5,0)</f>
        <v>51.963862252009761</v>
      </c>
      <c r="P187" s="51">
        <f>IF(ISERROR(VLOOKUP(M187,_data_RCP!$B:$D,3,0)),"",VLOOKUP(M187,_data_RCP!$B:$D,3,0))</f>
        <v>51</v>
      </c>
      <c r="Q187" s="52">
        <f t="shared" si="60"/>
        <v>-1.1638622520097641</v>
      </c>
      <c r="R187" s="53">
        <f t="shared" si="62"/>
        <v>-0.96386225200976128</v>
      </c>
      <c r="S187" s="53">
        <f t="shared" si="63"/>
        <v>1.1638622520097641</v>
      </c>
      <c r="T187" s="53">
        <f t="shared" si="64"/>
        <v>0.96386225200976128</v>
      </c>
      <c r="U187" s="52">
        <f t="shared" si="65"/>
        <v>-0.20000000000000284</v>
      </c>
      <c r="V187" s="52">
        <f t="shared" si="66"/>
        <v>-1</v>
      </c>
      <c r="W187" s="52">
        <f t="shared" si="67"/>
        <v>-1</v>
      </c>
      <c r="X187" s="52">
        <f t="shared" si="61"/>
        <v>-0.20000000000000284</v>
      </c>
      <c r="Y187" s="52">
        <f>VLOOKUP(M187,_data_models!$B:$D,3,0)</f>
        <v>49.55</v>
      </c>
      <c r="Z187" s="52">
        <f t="shared" si="53"/>
        <v>50.449999999999996</v>
      </c>
      <c r="AA187" s="53">
        <f t="shared" si="68"/>
        <v>-1.5138622520097655</v>
      </c>
      <c r="AB187" s="53">
        <f t="shared" si="69"/>
        <v>1.5138622520097655</v>
      </c>
      <c r="AC187" s="52">
        <f t="shared" si="70"/>
        <v>-0.55000000000000426</v>
      </c>
      <c r="AD187" s="52">
        <f t="shared" si="71"/>
        <v>-1</v>
      </c>
      <c r="AE187" s="52">
        <f t="shared" si="72"/>
        <v>-1</v>
      </c>
      <c r="AF187" s="52">
        <f t="shared" si="54"/>
        <v>-2.4138622520097641</v>
      </c>
      <c r="AG187" s="76">
        <f t="shared" si="55"/>
        <v>2.4138622520097641</v>
      </c>
      <c r="AH187" s="52">
        <f t="shared" si="56"/>
        <v>-1.0638622520097627</v>
      </c>
      <c r="AI187" s="52">
        <f t="shared" si="57"/>
        <v>1.0638622520097627</v>
      </c>
      <c r="AJ187" s="52">
        <f t="shared" si="58"/>
        <v>-1.238862252009767</v>
      </c>
      <c r="AK187" s="52">
        <f t="shared" si="59"/>
        <v>1.238862252009767</v>
      </c>
      <c r="AL187" s="57"/>
      <c r="AM187" s="85"/>
    </row>
    <row r="188" spans="1:39" ht="16" customHeight="1" x14ac:dyDescent="0.2">
      <c r="A188" s="19" t="s">
        <v>122</v>
      </c>
      <c r="B188" s="19">
        <v>2012</v>
      </c>
      <c r="C188" s="19">
        <v>5</v>
      </c>
      <c r="D188" s="19" t="s">
        <v>60</v>
      </c>
      <c r="E188" s="47">
        <v>41048</v>
      </c>
      <c r="F188" s="47">
        <v>41054</v>
      </c>
      <c r="G188" s="19">
        <v>9</v>
      </c>
      <c r="H188" s="48">
        <v>51</v>
      </c>
      <c r="I188" s="48">
        <v>49</v>
      </c>
      <c r="J188" s="49">
        <v>0.98</v>
      </c>
      <c r="K188" s="48" t="s">
        <v>60</v>
      </c>
      <c r="L188" s="48" t="s">
        <v>60</v>
      </c>
      <c r="M188" s="47">
        <v>41048</v>
      </c>
      <c r="N188" s="50" t="s">
        <v>60</v>
      </c>
      <c r="O188" s="48">
        <f>VLOOKUP($B188,_data_elections!$A$2:$E$6,5,0)</f>
        <v>51.963862252009761</v>
      </c>
      <c r="P188" s="51">
        <f>IF(ISERROR(VLOOKUP(M188,_data_RCP!$B:$D,3,0)),"",VLOOKUP(M188,_data_RCP!$B:$D,3,0))</f>
        <v>51</v>
      </c>
      <c r="Q188" s="52">
        <f t="shared" si="60"/>
        <v>-0.96386225200976128</v>
      </c>
      <c r="R188" s="53">
        <f t="shared" si="62"/>
        <v>-0.96386225200976128</v>
      </c>
      <c r="S188" s="53">
        <f t="shared" si="63"/>
        <v>0.96386225200976128</v>
      </c>
      <c r="T188" s="53">
        <f t="shared" si="64"/>
        <v>0.96386225200976128</v>
      </c>
      <c r="U188" s="52">
        <f t="shared" si="65"/>
        <v>0</v>
      </c>
      <c r="V188" s="52">
        <f t="shared" si="66"/>
        <v>0</v>
      </c>
      <c r="W188" s="52" t="str">
        <f t="shared" si="67"/>
        <v>tie</v>
      </c>
      <c r="X188" s="52">
        <f t="shared" si="61"/>
        <v>0</v>
      </c>
      <c r="Y188" s="52">
        <f>VLOOKUP(M188,_data_models!$B:$D,3,0)</f>
        <v>49.55</v>
      </c>
      <c r="Z188" s="52">
        <f t="shared" si="53"/>
        <v>50.516666666666673</v>
      </c>
      <c r="AA188" s="53">
        <f t="shared" si="68"/>
        <v>-1.4471955853430885</v>
      </c>
      <c r="AB188" s="53">
        <f t="shared" si="69"/>
        <v>1.4471955853430885</v>
      </c>
      <c r="AC188" s="52">
        <f t="shared" si="70"/>
        <v>-0.48333333333332718</v>
      </c>
      <c r="AD188" s="52">
        <f t="shared" si="71"/>
        <v>-1</v>
      </c>
      <c r="AE188" s="52">
        <f t="shared" si="72"/>
        <v>-1</v>
      </c>
      <c r="AF188" s="52">
        <f t="shared" si="54"/>
        <v>-2.4138622520097641</v>
      </c>
      <c r="AG188" s="76">
        <f t="shared" si="55"/>
        <v>2.4138622520097641</v>
      </c>
      <c r="AH188" s="52">
        <f t="shared" si="56"/>
        <v>-0.96386225200976128</v>
      </c>
      <c r="AI188" s="52">
        <f t="shared" si="57"/>
        <v>0.96386225200976128</v>
      </c>
      <c r="AJ188" s="52">
        <f t="shared" si="58"/>
        <v>-1.2055289186764213</v>
      </c>
      <c r="AK188" s="52">
        <f t="shared" si="59"/>
        <v>1.2055289186764213</v>
      </c>
      <c r="AL188" s="57"/>
      <c r="AM188" s="85"/>
    </row>
    <row r="189" spans="1:39" ht="16" customHeight="1" x14ac:dyDescent="0.2">
      <c r="A189" s="19" t="s">
        <v>122</v>
      </c>
      <c r="B189" s="19">
        <v>2012</v>
      </c>
      <c r="C189" s="19">
        <v>5</v>
      </c>
      <c r="D189" s="19" t="s">
        <v>60</v>
      </c>
      <c r="E189" s="47">
        <v>41048</v>
      </c>
      <c r="F189" s="47">
        <v>41054</v>
      </c>
      <c r="G189" s="19">
        <v>6</v>
      </c>
      <c r="H189" s="48">
        <v>52</v>
      </c>
      <c r="I189" s="48">
        <v>48</v>
      </c>
      <c r="J189" s="49">
        <v>0.9</v>
      </c>
      <c r="K189" s="48" t="s">
        <v>60</v>
      </c>
      <c r="L189" s="48" t="s">
        <v>60</v>
      </c>
      <c r="M189" s="47">
        <v>41048</v>
      </c>
      <c r="N189" s="50" t="s">
        <v>60</v>
      </c>
      <c r="O189" s="48">
        <f>VLOOKUP($B189,_data_elections!$A$2:$E$6,5,0)</f>
        <v>51.963862252009761</v>
      </c>
      <c r="P189" s="51">
        <f>IF(ISERROR(VLOOKUP(M189,_data_RCP!$B:$D,3,0)),"",VLOOKUP(M189,_data_RCP!$B:$D,3,0))</f>
        <v>51</v>
      </c>
      <c r="Q189" s="52">
        <f t="shared" si="60"/>
        <v>3.6137747990238722E-2</v>
      </c>
      <c r="R189" s="53">
        <f t="shared" si="62"/>
        <v>-0.96386225200976128</v>
      </c>
      <c r="S189" s="53">
        <f t="shared" si="63"/>
        <v>3.6137747990238722E-2</v>
      </c>
      <c r="T189" s="53">
        <f t="shared" si="64"/>
        <v>0.96386225200976128</v>
      </c>
      <c r="U189" s="52">
        <f t="shared" si="65"/>
        <v>0.92772450401952256</v>
      </c>
      <c r="V189" s="52">
        <f t="shared" si="66"/>
        <v>1</v>
      </c>
      <c r="W189" s="52">
        <f t="shared" si="67"/>
        <v>1</v>
      </c>
      <c r="X189" s="52">
        <f t="shared" si="61"/>
        <v>1</v>
      </c>
      <c r="Y189" s="52">
        <f>VLOOKUP(M189,_data_models!$B:$D,3,0)</f>
        <v>49.55</v>
      </c>
      <c r="Z189" s="52">
        <f t="shared" si="53"/>
        <v>50.85</v>
      </c>
      <c r="AA189" s="53">
        <f t="shared" si="68"/>
        <v>-1.1138622520097599</v>
      </c>
      <c r="AB189" s="53">
        <f t="shared" si="69"/>
        <v>1.1138622520097599</v>
      </c>
      <c r="AC189" s="52">
        <f t="shared" si="70"/>
        <v>-0.14999999999999858</v>
      </c>
      <c r="AD189" s="52">
        <f t="shared" si="71"/>
        <v>-1</v>
      </c>
      <c r="AE189" s="52">
        <f t="shared" si="72"/>
        <v>-1</v>
      </c>
      <c r="AF189" s="52">
        <f t="shared" si="54"/>
        <v>-2.4138622520097641</v>
      </c>
      <c r="AG189" s="76">
        <f t="shared" si="55"/>
        <v>2.4138622520097641</v>
      </c>
      <c r="AH189" s="52">
        <f t="shared" si="56"/>
        <v>-0.46386225200976128</v>
      </c>
      <c r="AI189" s="52">
        <f t="shared" si="57"/>
        <v>0.46386225200976128</v>
      </c>
      <c r="AJ189" s="52">
        <f t="shared" si="58"/>
        <v>-1.0388622520097641</v>
      </c>
      <c r="AK189" s="52">
        <f t="shared" si="59"/>
        <v>1.0388622520097641</v>
      </c>
      <c r="AL189" s="57"/>
      <c r="AM189" s="85"/>
    </row>
    <row r="190" spans="1:39" ht="16" customHeight="1" x14ac:dyDescent="0.2">
      <c r="A190" s="19" t="s">
        <v>122</v>
      </c>
      <c r="B190" s="19">
        <v>2012</v>
      </c>
      <c r="C190" s="19">
        <v>5</v>
      </c>
      <c r="D190" s="19" t="s">
        <v>60</v>
      </c>
      <c r="E190" s="47">
        <v>41048</v>
      </c>
      <c r="F190" s="47">
        <v>41054</v>
      </c>
      <c r="G190" s="19">
        <v>4</v>
      </c>
      <c r="H190" s="48">
        <v>50.5</v>
      </c>
      <c r="I190" s="48">
        <v>49.5</v>
      </c>
      <c r="J190" s="49">
        <v>0.9</v>
      </c>
      <c r="K190" s="48" t="s">
        <v>60</v>
      </c>
      <c r="L190" s="48" t="s">
        <v>60</v>
      </c>
      <c r="M190" s="47">
        <v>41049</v>
      </c>
      <c r="N190" s="50" t="s">
        <v>60</v>
      </c>
      <c r="O190" s="48">
        <f>VLOOKUP($B190,_data_elections!$A$2:$E$6,5,0)</f>
        <v>51.963862252009761</v>
      </c>
      <c r="P190" s="51">
        <f>IF(ISERROR(VLOOKUP(M190,_data_RCP!$B:$D,3,0)),"",VLOOKUP(M190,_data_RCP!$B:$D,3,0))</f>
        <v>51.167964404894327</v>
      </c>
      <c r="Q190" s="52">
        <f t="shared" si="60"/>
        <v>-1.4638622520097613</v>
      </c>
      <c r="R190" s="53">
        <f t="shared" si="62"/>
        <v>-0.79589784711543388</v>
      </c>
      <c r="S190" s="53">
        <f t="shared" si="63"/>
        <v>1.4638622520097613</v>
      </c>
      <c r="T190" s="53">
        <f t="shared" si="64"/>
        <v>0.79589784711543388</v>
      </c>
      <c r="U190" s="52">
        <f t="shared" si="65"/>
        <v>-0.6679644048943274</v>
      </c>
      <c r="V190" s="52">
        <f t="shared" si="66"/>
        <v>-1</v>
      </c>
      <c r="W190" s="52">
        <f t="shared" si="67"/>
        <v>-1</v>
      </c>
      <c r="X190" s="52">
        <f t="shared" si="61"/>
        <v>-0.6679644048943274</v>
      </c>
      <c r="Y190" s="52">
        <f>VLOOKUP(M190,_data_models!$B:$D,3,0)</f>
        <v>49.55</v>
      </c>
      <c r="Z190" s="52">
        <f t="shared" si="53"/>
        <v>50.40598813496478</v>
      </c>
      <c r="AA190" s="53">
        <f t="shared" si="68"/>
        <v>-1.5578741170449817</v>
      </c>
      <c r="AB190" s="53">
        <f t="shared" si="69"/>
        <v>1.5578741170449817</v>
      </c>
      <c r="AC190" s="52">
        <f t="shared" si="70"/>
        <v>-0.76197626992954781</v>
      </c>
      <c r="AD190" s="52">
        <f t="shared" si="71"/>
        <v>-1</v>
      </c>
      <c r="AE190" s="52">
        <f t="shared" si="72"/>
        <v>-1</v>
      </c>
      <c r="AF190" s="52">
        <f t="shared" si="54"/>
        <v>-2.4138622520097641</v>
      </c>
      <c r="AG190" s="76">
        <f t="shared" si="55"/>
        <v>2.4138622520097641</v>
      </c>
      <c r="AH190" s="52">
        <f t="shared" si="56"/>
        <v>-1.1298800495626011</v>
      </c>
      <c r="AI190" s="52">
        <f t="shared" si="57"/>
        <v>1.1298800495626011</v>
      </c>
      <c r="AJ190" s="52">
        <f t="shared" si="58"/>
        <v>-1.1768859820802078</v>
      </c>
      <c r="AK190" s="52">
        <f t="shared" si="59"/>
        <v>1.1768859820802078</v>
      </c>
      <c r="AL190" s="57"/>
      <c r="AM190" s="85"/>
    </row>
    <row r="191" spans="1:39" ht="16" customHeight="1" x14ac:dyDescent="0.2">
      <c r="A191" s="19" t="s">
        <v>122</v>
      </c>
      <c r="B191" s="19">
        <v>2012</v>
      </c>
      <c r="C191" s="19">
        <v>5</v>
      </c>
      <c r="D191" s="19" t="s">
        <v>60</v>
      </c>
      <c r="E191" s="47">
        <v>41048</v>
      </c>
      <c r="F191" s="47">
        <v>41054</v>
      </c>
      <c r="G191" s="19">
        <v>3</v>
      </c>
      <c r="H191" s="48">
        <v>51</v>
      </c>
      <c r="I191" s="48">
        <v>49</v>
      </c>
      <c r="J191" s="49">
        <v>1</v>
      </c>
      <c r="K191" s="48" t="s">
        <v>60</v>
      </c>
      <c r="L191" s="48" t="s">
        <v>60</v>
      </c>
      <c r="M191" s="47">
        <v>41049</v>
      </c>
      <c r="N191" s="50" t="s">
        <v>60</v>
      </c>
      <c r="O191" s="48">
        <f>VLOOKUP($B191,_data_elections!$A$2:$E$6,5,0)</f>
        <v>51.963862252009761</v>
      </c>
      <c r="P191" s="51">
        <f>IF(ISERROR(VLOOKUP(M191,_data_RCP!$B:$D,3,0)),"",VLOOKUP(M191,_data_RCP!$B:$D,3,0))</f>
        <v>51.167964404894327</v>
      </c>
      <c r="Q191" s="52">
        <f t="shared" si="60"/>
        <v>-0.96386225200976128</v>
      </c>
      <c r="R191" s="53">
        <f t="shared" si="62"/>
        <v>-0.79589784711543388</v>
      </c>
      <c r="S191" s="53">
        <f t="shared" si="63"/>
        <v>0.96386225200976128</v>
      </c>
      <c r="T191" s="53">
        <f t="shared" si="64"/>
        <v>0.79589784711543388</v>
      </c>
      <c r="U191" s="52">
        <f t="shared" si="65"/>
        <v>-0.1679644048943274</v>
      </c>
      <c r="V191" s="52">
        <f t="shared" si="66"/>
        <v>-1</v>
      </c>
      <c r="W191" s="52">
        <f t="shared" si="67"/>
        <v>-1</v>
      </c>
      <c r="X191" s="52">
        <f t="shared" si="61"/>
        <v>-0.1679644048943274</v>
      </c>
      <c r="Y191" s="52">
        <f>VLOOKUP(M191,_data_models!$B:$D,3,0)</f>
        <v>49.55</v>
      </c>
      <c r="Z191" s="52">
        <f t="shared" si="53"/>
        <v>50.572654801631444</v>
      </c>
      <c r="AA191" s="53">
        <f t="shared" si="68"/>
        <v>-1.3912074503783174</v>
      </c>
      <c r="AB191" s="53">
        <f t="shared" si="69"/>
        <v>1.3912074503783174</v>
      </c>
      <c r="AC191" s="52">
        <f t="shared" si="70"/>
        <v>-0.59530960326288351</v>
      </c>
      <c r="AD191" s="52">
        <f t="shared" si="71"/>
        <v>-1</v>
      </c>
      <c r="AE191" s="52">
        <f t="shared" si="72"/>
        <v>-1</v>
      </c>
      <c r="AF191" s="52">
        <f t="shared" si="54"/>
        <v>-2.4138622520097641</v>
      </c>
      <c r="AG191" s="76">
        <f t="shared" si="55"/>
        <v>2.4138622520097641</v>
      </c>
      <c r="AH191" s="52">
        <f t="shared" si="56"/>
        <v>-0.87988004956260113</v>
      </c>
      <c r="AI191" s="52">
        <f t="shared" si="57"/>
        <v>0.87988004956260113</v>
      </c>
      <c r="AJ191" s="52">
        <f t="shared" si="58"/>
        <v>-1.0935526487468792</v>
      </c>
      <c r="AK191" s="52">
        <f t="shared" si="59"/>
        <v>1.0935526487468792</v>
      </c>
      <c r="AL191" s="57"/>
      <c r="AM191" s="85"/>
    </row>
    <row r="192" spans="1:39" ht="16" customHeight="1" x14ac:dyDescent="0.2">
      <c r="A192" s="19" t="s">
        <v>122</v>
      </c>
      <c r="B192" s="19">
        <v>2012</v>
      </c>
      <c r="C192" s="19">
        <v>5</v>
      </c>
      <c r="D192" s="19" t="s">
        <v>60</v>
      </c>
      <c r="E192" s="47">
        <v>41048</v>
      </c>
      <c r="F192" s="47">
        <v>41054</v>
      </c>
      <c r="G192" s="19">
        <v>13</v>
      </c>
      <c r="H192" s="48">
        <v>49</v>
      </c>
      <c r="I192" s="48">
        <v>51</v>
      </c>
      <c r="J192" s="49">
        <v>0.9</v>
      </c>
      <c r="K192" s="48" t="s">
        <v>60</v>
      </c>
      <c r="L192" s="48" t="s">
        <v>60</v>
      </c>
      <c r="M192" s="47">
        <v>41050</v>
      </c>
      <c r="N192" s="50" t="s">
        <v>60</v>
      </c>
      <c r="O192" s="48">
        <f>VLOOKUP($B192,_data_elections!$A$2:$E$6,5,0)</f>
        <v>51.963862252009761</v>
      </c>
      <c r="P192" s="51">
        <f>IF(ISERROR(VLOOKUP(M192,_data_RCP!$B:$D,3,0)),"",VLOOKUP(M192,_data_RCP!$B:$D,3,0))</f>
        <v>51.276359600443953</v>
      </c>
      <c r="Q192" s="52">
        <f t="shared" si="60"/>
        <v>-2.9638622520097613</v>
      </c>
      <c r="R192" s="53">
        <f t="shared" si="62"/>
        <v>-0.68750265156580781</v>
      </c>
      <c r="S192" s="53">
        <f t="shared" si="63"/>
        <v>2.9638622520097613</v>
      </c>
      <c r="T192" s="53">
        <f t="shared" si="64"/>
        <v>0.68750265156580781</v>
      </c>
      <c r="U192" s="52">
        <f t="shared" si="65"/>
        <v>-2.2763596004439535</v>
      </c>
      <c r="V192" s="52">
        <f t="shared" si="66"/>
        <v>-1</v>
      </c>
      <c r="W192" s="52">
        <f t="shared" si="67"/>
        <v>-1</v>
      </c>
      <c r="X192" s="52">
        <f t="shared" si="61"/>
        <v>-2.2763596004439535</v>
      </c>
      <c r="Y192" s="52">
        <f>VLOOKUP(M192,_data_models!$B:$D,3,0)</f>
        <v>49.55</v>
      </c>
      <c r="Z192" s="52">
        <f t="shared" si="53"/>
        <v>49.942119866814643</v>
      </c>
      <c r="AA192" s="53">
        <f t="shared" si="68"/>
        <v>-2.0217423851951182</v>
      </c>
      <c r="AB192" s="53">
        <f t="shared" si="69"/>
        <v>2.0217423851951182</v>
      </c>
      <c r="AC192" s="52">
        <f t="shared" si="70"/>
        <v>-1.3342397336293104</v>
      </c>
      <c r="AD192" s="52">
        <f t="shared" si="71"/>
        <v>-1</v>
      </c>
      <c r="AE192" s="52">
        <f t="shared" si="72"/>
        <v>-1</v>
      </c>
      <c r="AF192" s="52">
        <f t="shared" si="54"/>
        <v>-2.4138622520097641</v>
      </c>
      <c r="AG192" s="76">
        <f t="shared" si="55"/>
        <v>2.4138622520097641</v>
      </c>
      <c r="AH192" s="52">
        <f t="shared" si="56"/>
        <v>-1.8256824517877845</v>
      </c>
      <c r="AI192" s="52">
        <f t="shared" si="57"/>
        <v>1.8256824517877845</v>
      </c>
      <c r="AJ192" s="52">
        <f t="shared" si="58"/>
        <v>-1.3546225183804665</v>
      </c>
      <c r="AK192" s="52">
        <f t="shared" si="59"/>
        <v>1.3546225183804665</v>
      </c>
      <c r="AL192" s="57"/>
      <c r="AM192" s="85"/>
    </row>
    <row r="193" spans="1:39" ht="16" customHeight="1" x14ac:dyDescent="0.2">
      <c r="A193" s="19" t="s">
        <v>122</v>
      </c>
      <c r="B193" s="19">
        <v>2012</v>
      </c>
      <c r="C193" s="19">
        <v>5</v>
      </c>
      <c r="D193" s="19" t="s">
        <v>60</v>
      </c>
      <c r="E193" s="47">
        <v>41048</v>
      </c>
      <c r="F193" s="47">
        <v>41054</v>
      </c>
      <c r="G193" s="19">
        <v>8</v>
      </c>
      <c r="H193" s="48">
        <v>50.5</v>
      </c>
      <c r="I193" s="48">
        <v>49.5</v>
      </c>
      <c r="J193" s="49">
        <v>0.95</v>
      </c>
      <c r="K193" s="48" t="s">
        <v>60</v>
      </c>
      <c r="L193" s="48" t="s">
        <v>60</v>
      </c>
      <c r="M193" s="47">
        <v>41050</v>
      </c>
      <c r="N193" s="50" t="s">
        <v>60</v>
      </c>
      <c r="O193" s="48">
        <f>VLOOKUP($B193,_data_elections!$A$2:$E$6,5,0)</f>
        <v>51.963862252009761</v>
      </c>
      <c r="P193" s="51">
        <f>IF(ISERROR(VLOOKUP(M193,_data_RCP!$B:$D,3,0)),"",VLOOKUP(M193,_data_RCP!$B:$D,3,0))</f>
        <v>51.276359600443953</v>
      </c>
      <c r="Q193" s="52">
        <f t="shared" si="60"/>
        <v>-1.4638622520097613</v>
      </c>
      <c r="R193" s="53">
        <f t="shared" si="62"/>
        <v>-0.68750265156580781</v>
      </c>
      <c r="S193" s="53">
        <f t="shared" si="63"/>
        <v>1.4638622520097613</v>
      </c>
      <c r="T193" s="53">
        <f t="shared" si="64"/>
        <v>0.68750265156580781</v>
      </c>
      <c r="U193" s="52">
        <f t="shared" si="65"/>
        <v>-0.77635960044395347</v>
      </c>
      <c r="V193" s="52">
        <f t="shared" si="66"/>
        <v>-1</v>
      </c>
      <c r="W193" s="52">
        <f t="shared" si="67"/>
        <v>-1</v>
      </c>
      <c r="X193" s="52">
        <f t="shared" si="61"/>
        <v>-0.77635960044395347</v>
      </c>
      <c r="Y193" s="52">
        <f>VLOOKUP(M193,_data_models!$B:$D,3,0)</f>
        <v>49.55</v>
      </c>
      <c r="Z193" s="52">
        <f t="shared" si="53"/>
        <v>50.442119866814643</v>
      </c>
      <c r="AA193" s="53">
        <f t="shared" si="68"/>
        <v>-1.5217423851951182</v>
      </c>
      <c r="AB193" s="53">
        <f t="shared" si="69"/>
        <v>1.5217423851951182</v>
      </c>
      <c r="AC193" s="52">
        <f t="shared" si="70"/>
        <v>-0.83423973362931036</v>
      </c>
      <c r="AD193" s="52">
        <f t="shared" si="71"/>
        <v>-1</v>
      </c>
      <c r="AE193" s="52">
        <f t="shared" si="72"/>
        <v>-1</v>
      </c>
      <c r="AF193" s="52">
        <f t="shared" si="54"/>
        <v>-2.4138622520097641</v>
      </c>
      <c r="AG193" s="76">
        <f t="shared" si="55"/>
        <v>2.4138622520097641</v>
      </c>
      <c r="AH193" s="52">
        <f t="shared" si="56"/>
        <v>-1.0756824517877845</v>
      </c>
      <c r="AI193" s="52">
        <f t="shared" si="57"/>
        <v>1.0756824517877845</v>
      </c>
      <c r="AJ193" s="52">
        <f t="shared" si="58"/>
        <v>-1.1046225183804665</v>
      </c>
      <c r="AK193" s="52">
        <f t="shared" si="59"/>
        <v>1.1046225183804665</v>
      </c>
      <c r="AL193" s="57"/>
      <c r="AM193" s="85"/>
    </row>
    <row r="194" spans="1:39" ht="16" customHeight="1" x14ac:dyDescent="0.2">
      <c r="A194" s="19" t="s">
        <v>122</v>
      </c>
      <c r="B194" s="19">
        <v>2012</v>
      </c>
      <c r="C194" s="19">
        <v>5</v>
      </c>
      <c r="D194" s="19" t="s">
        <v>60</v>
      </c>
      <c r="E194" s="47">
        <v>41048</v>
      </c>
      <c r="F194" s="47">
        <v>41054</v>
      </c>
      <c r="G194" s="19">
        <v>11</v>
      </c>
      <c r="H194" s="48">
        <v>51</v>
      </c>
      <c r="I194" s="48">
        <v>49</v>
      </c>
      <c r="J194" s="49">
        <v>0.9</v>
      </c>
      <c r="K194" s="48" t="s">
        <v>60</v>
      </c>
      <c r="L194" s="48" t="s">
        <v>60</v>
      </c>
      <c r="M194" s="47">
        <v>41050</v>
      </c>
      <c r="N194" s="50" t="s">
        <v>60</v>
      </c>
      <c r="O194" s="48">
        <f>VLOOKUP($B194,_data_elections!$A$2:$E$6,5,0)</f>
        <v>51.963862252009761</v>
      </c>
      <c r="P194" s="51">
        <f>IF(ISERROR(VLOOKUP(M194,_data_RCP!$B:$D,3,0)),"",VLOOKUP(M194,_data_RCP!$B:$D,3,0))</f>
        <v>51.276359600443953</v>
      </c>
      <c r="Q194" s="52">
        <f t="shared" si="60"/>
        <v>-0.96386225200976128</v>
      </c>
      <c r="R194" s="53">
        <f t="shared" si="62"/>
        <v>-0.68750265156580781</v>
      </c>
      <c r="S194" s="53">
        <f t="shared" si="63"/>
        <v>0.96386225200976128</v>
      </c>
      <c r="T194" s="53">
        <f t="shared" si="64"/>
        <v>0.68750265156580781</v>
      </c>
      <c r="U194" s="52">
        <f t="shared" si="65"/>
        <v>-0.27635960044395347</v>
      </c>
      <c r="V194" s="52">
        <f t="shared" si="66"/>
        <v>-1</v>
      </c>
      <c r="W194" s="52">
        <f t="shared" si="67"/>
        <v>-1</v>
      </c>
      <c r="X194" s="52">
        <f t="shared" si="61"/>
        <v>-0.27635960044395347</v>
      </c>
      <c r="Y194" s="52">
        <f>VLOOKUP(M194,_data_models!$B:$D,3,0)</f>
        <v>49.55</v>
      </c>
      <c r="Z194" s="52">
        <f t="shared" ref="Z194:Z257" si="73">AVERAGE(Y194,P194,H194)</f>
        <v>50.608786533481315</v>
      </c>
      <c r="AA194" s="53">
        <f t="shared" si="68"/>
        <v>-1.3550757185284468</v>
      </c>
      <c r="AB194" s="53">
        <f t="shared" si="69"/>
        <v>1.3550757185284468</v>
      </c>
      <c r="AC194" s="52">
        <f t="shared" si="70"/>
        <v>-0.66757306696263896</v>
      </c>
      <c r="AD194" s="52">
        <f t="shared" si="71"/>
        <v>-1</v>
      </c>
      <c r="AE194" s="52">
        <f t="shared" si="72"/>
        <v>-1</v>
      </c>
      <c r="AF194" s="52">
        <f t="shared" si="54"/>
        <v>-2.4138622520097641</v>
      </c>
      <c r="AG194" s="76">
        <f t="shared" si="55"/>
        <v>2.4138622520097641</v>
      </c>
      <c r="AH194" s="52">
        <f t="shared" si="56"/>
        <v>-0.82568245178778454</v>
      </c>
      <c r="AI194" s="52">
        <f t="shared" si="57"/>
        <v>0.82568245178778454</v>
      </c>
      <c r="AJ194" s="52">
        <f t="shared" si="58"/>
        <v>-1.0212891850471237</v>
      </c>
      <c r="AK194" s="52">
        <f t="shared" si="59"/>
        <v>1.0212891850471237</v>
      </c>
      <c r="AL194" s="57"/>
      <c r="AM194" s="85"/>
    </row>
    <row r="195" spans="1:39" ht="16" customHeight="1" x14ac:dyDescent="0.2">
      <c r="A195" s="19" t="s">
        <v>122</v>
      </c>
      <c r="B195" s="19">
        <v>2012</v>
      </c>
      <c r="C195" s="19">
        <v>5</v>
      </c>
      <c r="D195" s="19" t="s">
        <v>60</v>
      </c>
      <c r="E195" s="47">
        <v>41048</v>
      </c>
      <c r="F195" s="47">
        <v>41054</v>
      </c>
      <c r="G195" s="19">
        <v>14</v>
      </c>
      <c r="H195" s="48">
        <v>51.4</v>
      </c>
      <c r="I195" s="48">
        <v>48.6</v>
      </c>
      <c r="J195" s="49">
        <v>0.95</v>
      </c>
      <c r="K195" s="48" t="s">
        <v>60</v>
      </c>
      <c r="L195" s="48" t="s">
        <v>60</v>
      </c>
      <c r="M195" s="47">
        <v>41050</v>
      </c>
      <c r="N195" s="50" t="s">
        <v>60</v>
      </c>
      <c r="O195" s="48">
        <f>VLOOKUP($B195,_data_elections!$A$2:$E$6,5,0)</f>
        <v>51.963862252009761</v>
      </c>
      <c r="P195" s="51">
        <f>IF(ISERROR(VLOOKUP(M195,_data_RCP!$B:$D,3,0)),"",VLOOKUP(M195,_data_RCP!$B:$D,3,0))</f>
        <v>51.276359600443953</v>
      </c>
      <c r="Q195" s="52">
        <f t="shared" si="60"/>
        <v>-0.5638622520097627</v>
      </c>
      <c r="R195" s="53">
        <f t="shared" si="62"/>
        <v>-0.68750265156580781</v>
      </c>
      <c r="S195" s="53">
        <f t="shared" si="63"/>
        <v>0.5638622520097627</v>
      </c>
      <c r="T195" s="53">
        <f t="shared" si="64"/>
        <v>0.68750265156580781</v>
      </c>
      <c r="U195" s="52">
        <f t="shared" si="65"/>
        <v>0.12364039955604511</v>
      </c>
      <c r="V195" s="52">
        <f t="shared" si="66"/>
        <v>1</v>
      </c>
      <c r="W195" s="52">
        <f t="shared" si="67"/>
        <v>1</v>
      </c>
      <c r="X195" s="52">
        <f t="shared" si="61"/>
        <v>0.12364039955604511</v>
      </c>
      <c r="Y195" s="52">
        <f>VLOOKUP(M195,_data_models!$B:$D,3,0)</f>
        <v>49.55</v>
      </c>
      <c r="Z195" s="52">
        <f t="shared" si="73"/>
        <v>50.742119866814647</v>
      </c>
      <c r="AA195" s="53">
        <f t="shared" si="68"/>
        <v>-1.2217423851951139</v>
      </c>
      <c r="AB195" s="53">
        <f t="shared" si="69"/>
        <v>1.2217423851951139</v>
      </c>
      <c r="AC195" s="52">
        <f t="shared" si="70"/>
        <v>-0.5342397336293061</v>
      </c>
      <c r="AD195" s="52">
        <f t="shared" si="71"/>
        <v>-1</v>
      </c>
      <c r="AE195" s="52">
        <f t="shared" si="72"/>
        <v>-1</v>
      </c>
      <c r="AF195" s="52">
        <f t="shared" ref="AF195:AF258" si="74">Y195-O195</f>
        <v>-2.4138622520097641</v>
      </c>
      <c r="AG195" s="76">
        <f t="shared" ref="AG195:AG258" si="75">ABS(AF195)</f>
        <v>2.4138622520097641</v>
      </c>
      <c r="AH195" s="52">
        <f t="shared" ref="AH195:AH258" si="76">AVERAGE(H195,P195)-O195</f>
        <v>-0.6256824517877817</v>
      </c>
      <c r="AI195" s="52">
        <f t="shared" ref="AI195:AI258" si="77">ABS(AH195)</f>
        <v>0.6256824517877817</v>
      </c>
      <c r="AJ195" s="52">
        <f t="shared" ref="AJ195:AJ258" si="78">AVERAGE(P195,Z195)-O195</f>
        <v>-0.95462251838046086</v>
      </c>
      <c r="AK195" s="52">
        <f t="shared" ref="AK195:AK258" si="79">ABS(AJ195)</f>
        <v>0.95462251838046086</v>
      </c>
      <c r="AL195" s="57"/>
      <c r="AM195" s="85"/>
    </row>
    <row r="196" spans="1:39" ht="16" customHeight="1" x14ac:dyDescent="0.2">
      <c r="A196" s="19" t="s">
        <v>122</v>
      </c>
      <c r="B196" s="19">
        <v>2012</v>
      </c>
      <c r="C196" s="19">
        <v>5</v>
      </c>
      <c r="D196" s="19" t="s">
        <v>60</v>
      </c>
      <c r="E196" s="47">
        <v>41048</v>
      </c>
      <c r="F196" s="47">
        <v>41054</v>
      </c>
      <c r="G196" s="19">
        <v>15</v>
      </c>
      <c r="H196" s="48">
        <v>52.5</v>
      </c>
      <c r="I196" s="48">
        <v>47.5</v>
      </c>
      <c r="J196" s="49">
        <v>1</v>
      </c>
      <c r="K196" s="48" t="s">
        <v>60</v>
      </c>
      <c r="L196" s="48" t="s">
        <v>60</v>
      </c>
      <c r="M196" s="47">
        <v>41050</v>
      </c>
      <c r="N196" s="50" t="s">
        <v>60</v>
      </c>
      <c r="O196" s="48">
        <f>VLOOKUP($B196,_data_elections!$A$2:$E$6,5,0)</f>
        <v>51.963862252009761</v>
      </c>
      <c r="P196" s="51">
        <f>IF(ISERROR(VLOOKUP(M196,_data_RCP!$B:$D,3,0)),"",VLOOKUP(M196,_data_RCP!$B:$D,3,0))</f>
        <v>51.276359600443953</v>
      </c>
      <c r="Q196" s="52">
        <f t="shared" si="60"/>
        <v>0.53613774799023872</v>
      </c>
      <c r="R196" s="53">
        <f t="shared" si="62"/>
        <v>-0.68750265156580781</v>
      </c>
      <c r="S196" s="53">
        <f t="shared" si="63"/>
        <v>0.53613774799023872</v>
      </c>
      <c r="T196" s="53">
        <f t="shared" si="64"/>
        <v>0.68750265156580781</v>
      </c>
      <c r="U196" s="52">
        <f t="shared" si="65"/>
        <v>0.15136490357556909</v>
      </c>
      <c r="V196" s="52">
        <f t="shared" si="66"/>
        <v>1</v>
      </c>
      <c r="W196" s="52">
        <f t="shared" si="67"/>
        <v>1</v>
      </c>
      <c r="X196" s="52">
        <f t="shared" si="61"/>
        <v>1.2236403995560465</v>
      </c>
      <c r="Y196" s="52">
        <f>VLOOKUP(M196,_data_models!$B:$D,3,0)</f>
        <v>49.55</v>
      </c>
      <c r="Z196" s="52">
        <f t="shared" si="73"/>
        <v>51.108786533481315</v>
      </c>
      <c r="AA196" s="53">
        <f t="shared" si="68"/>
        <v>-0.85507571852844677</v>
      </c>
      <c r="AB196" s="53">
        <f t="shared" si="69"/>
        <v>0.85507571852844677</v>
      </c>
      <c r="AC196" s="52">
        <f t="shared" si="70"/>
        <v>-0.16757306696263896</v>
      </c>
      <c r="AD196" s="52">
        <f t="shared" si="71"/>
        <v>-1</v>
      </c>
      <c r="AE196" s="52">
        <f t="shared" si="72"/>
        <v>-1</v>
      </c>
      <c r="AF196" s="52">
        <f t="shared" si="74"/>
        <v>-2.4138622520097641</v>
      </c>
      <c r="AG196" s="76">
        <f t="shared" si="75"/>
        <v>2.4138622520097641</v>
      </c>
      <c r="AH196" s="52">
        <f t="shared" si="76"/>
        <v>-7.5682451787784544E-2</v>
      </c>
      <c r="AI196" s="52">
        <f t="shared" si="77"/>
        <v>7.5682451787784544E-2</v>
      </c>
      <c r="AJ196" s="52">
        <f t="shared" si="78"/>
        <v>-0.77128918504712374</v>
      </c>
      <c r="AK196" s="52">
        <f t="shared" si="79"/>
        <v>0.77128918504712374</v>
      </c>
      <c r="AL196" s="57"/>
      <c r="AM196" s="85"/>
    </row>
    <row r="197" spans="1:39" ht="16" customHeight="1" x14ac:dyDescent="0.2">
      <c r="A197" s="19" t="s">
        <v>122</v>
      </c>
      <c r="B197" s="19">
        <v>2012</v>
      </c>
      <c r="C197" s="19">
        <v>5</v>
      </c>
      <c r="D197" s="19" t="s">
        <v>60</v>
      </c>
      <c r="E197" s="47">
        <v>41048</v>
      </c>
      <c r="F197" s="47">
        <v>41054</v>
      </c>
      <c r="G197" s="19">
        <v>5</v>
      </c>
      <c r="H197" s="48">
        <v>51</v>
      </c>
      <c r="I197" s="48">
        <v>49</v>
      </c>
      <c r="J197" s="49">
        <v>0.9</v>
      </c>
      <c r="K197" s="48" t="s">
        <v>60</v>
      </c>
      <c r="L197" s="48" t="s">
        <v>60</v>
      </c>
      <c r="M197" s="47">
        <v>41053</v>
      </c>
      <c r="N197" s="50" t="s">
        <v>60</v>
      </c>
      <c r="O197" s="48">
        <f>VLOOKUP($B197,_data_elections!$A$2:$E$6,5,0)</f>
        <v>51.963862252009761</v>
      </c>
      <c r="P197" s="51">
        <f>IF(ISERROR(VLOOKUP(M197,_data_RCP!$B:$D,3,0)),"",VLOOKUP(M197,_data_RCP!$B:$D,3,0))</f>
        <v>51.066217732884397</v>
      </c>
      <c r="Q197" s="52">
        <f t="shared" si="60"/>
        <v>-0.96386225200976128</v>
      </c>
      <c r="R197" s="53">
        <f t="shared" si="62"/>
        <v>-0.89764451912536458</v>
      </c>
      <c r="S197" s="53">
        <f t="shared" si="63"/>
        <v>0.96386225200976128</v>
      </c>
      <c r="T197" s="53">
        <f t="shared" si="64"/>
        <v>0.89764451912536458</v>
      </c>
      <c r="U197" s="52">
        <f t="shared" si="65"/>
        <v>-6.6217732884396696E-2</v>
      </c>
      <c r="V197" s="52">
        <f t="shared" si="66"/>
        <v>-1</v>
      </c>
      <c r="W197" s="52">
        <f t="shared" si="67"/>
        <v>-1</v>
      </c>
      <c r="X197" s="52">
        <f t="shared" si="61"/>
        <v>-6.6217732884396696E-2</v>
      </c>
      <c r="Y197" s="52">
        <f>VLOOKUP(M197,_data_models!$B:$D,3,0)</f>
        <v>50.04</v>
      </c>
      <c r="Z197" s="52">
        <f t="shared" si="73"/>
        <v>50.702072577628137</v>
      </c>
      <c r="AA197" s="53">
        <f t="shared" si="68"/>
        <v>-1.2617896743816246</v>
      </c>
      <c r="AB197" s="53">
        <f t="shared" si="69"/>
        <v>1.2617896743816246</v>
      </c>
      <c r="AC197" s="52">
        <f t="shared" si="70"/>
        <v>-0.36414515525626001</v>
      </c>
      <c r="AD197" s="52">
        <f t="shared" si="71"/>
        <v>-1</v>
      </c>
      <c r="AE197" s="52">
        <f t="shared" si="72"/>
        <v>-1</v>
      </c>
      <c r="AF197" s="52">
        <f t="shared" si="74"/>
        <v>-1.9238622520097621</v>
      </c>
      <c r="AG197" s="76">
        <f t="shared" si="75"/>
        <v>1.9238622520097621</v>
      </c>
      <c r="AH197" s="52">
        <f t="shared" si="76"/>
        <v>-0.93075338556756293</v>
      </c>
      <c r="AI197" s="52">
        <f t="shared" si="77"/>
        <v>0.93075338556756293</v>
      </c>
      <c r="AJ197" s="52">
        <f t="shared" si="78"/>
        <v>-1.0797170967534981</v>
      </c>
      <c r="AK197" s="52">
        <f t="shared" si="79"/>
        <v>1.0797170967534981</v>
      </c>
      <c r="AL197" s="57"/>
      <c r="AM197" s="85"/>
    </row>
    <row r="198" spans="1:39" ht="16" customHeight="1" x14ac:dyDescent="0.2">
      <c r="A198" s="19" t="s">
        <v>122</v>
      </c>
      <c r="B198" s="19">
        <v>2012</v>
      </c>
      <c r="C198" s="19">
        <v>5</v>
      </c>
      <c r="D198" s="19" t="s">
        <v>60</v>
      </c>
      <c r="E198" s="47">
        <v>41048</v>
      </c>
      <c r="F198" s="47">
        <v>41054</v>
      </c>
      <c r="G198" s="19">
        <v>22</v>
      </c>
      <c r="H198" s="48">
        <v>50</v>
      </c>
      <c r="I198" s="48">
        <v>50</v>
      </c>
      <c r="J198" s="49">
        <v>0.95</v>
      </c>
      <c r="K198" s="48" t="s">
        <v>60</v>
      </c>
      <c r="L198" s="48" t="s">
        <v>60</v>
      </c>
      <c r="M198" s="47">
        <v>41054</v>
      </c>
      <c r="N198" s="50" t="s">
        <v>60</v>
      </c>
      <c r="O198" s="48">
        <f>VLOOKUP($B198,_data_elections!$A$2:$E$6,5,0)</f>
        <v>51.963862252009761</v>
      </c>
      <c r="P198" s="51">
        <f>IF(ISERROR(VLOOKUP(M198,_data_RCP!$B:$D,3,0)),"",VLOOKUP(M198,_data_RCP!$B:$D,3,0))</f>
        <v>50.89686098654709</v>
      </c>
      <c r="Q198" s="52">
        <f t="shared" si="60"/>
        <v>-1.9638622520097613</v>
      </c>
      <c r="R198" s="53">
        <f t="shared" si="62"/>
        <v>-1.0670012654626717</v>
      </c>
      <c r="S198" s="53">
        <f t="shared" si="63"/>
        <v>1.9638622520097613</v>
      </c>
      <c r="T198" s="53">
        <f t="shared" si="64"/>
        <v>1.0670012654626717</v>
      </c>
      <c r="U198" s="52">
        <f t="shared" si="65"/>
        <v>-0.89686098654708957</v>
      </c>
      <c r="V198" s="52">
        <f t="shared" si="66"/>
        <v>-1</v>
      </c>
      <c r="W198" s="52">
        <f t="shared" si="67"/>
        <v>-1</v>
      </c>
      <c r="X198" s="52">
        <f t="shared" si="61"/>
        <v>-0.89686098654708957</v>
      </c>
      <c r="Y198" s="52">
        <f>VLOOKUP(M198,_data_models!$B:$D,3,0)</f>
        <v>50.04</v>
      </c>
      <c r="Z198" s="52">
        <f t="shared" si="73"/>
        <v>50.312286995515699</v>
      </c>
      <c r="AA198" s="53">
        <f t="shared" si="68"/>
        <v>-1.6515752564940627</v>
      </c>
      <c r="AB198" s="53">
        <f t="shared" si="69"/>
        <v>1.6515752564940627</v>
      </c>
      <c r="AC198" s="52">
        <f t="shared" si="70"/>
        <v>-0.58457399103139096</v>
      </c>
      <c r="AD198" s="52">
        <f t="shared" si="71"/>
        <v>-1</v>
      </c>
      <c r="AE198" s="52">
        <f t="shared" si="72"/>
        <v>-1</v>
      </c>
      <c r="AF198" s="52">
        <f t="shared" si="74"/>
        <v>-1.9238622520097621</v>
      </c>
      <c r="AG198" s="76">
        <f t="shared" si="75"/>
        <v>1.9238622520097621</v>
      </c>
      <c r="AH198" s="52">
        <f t="shared" si="76"/>
        <v>-1.5154317587362129</v>
      </c>
      <c r="AI198" s="52">
        <f t="shared" si="77"/>
        <v>1.5154317587362129</v>
      </c>
      <c r="AJ198" s="52">
        <f t="shared" si="78"/>
        <v>-1.3592882609783672</v>
      </c>
      <c r="AK198" s="52">
        <f t="shared" si="79"/>
        <v>1.3592882609783672</v>
      </c>
      <c r="AL198" s="57"/>
      <c r="AM198" s="85"/>
    </row>
    <row r="199" spans="1:39" ht="16" customHeight="1" x14ac:dyDescent="0.2">
      <c r="A199" s="19" t="s">
        <v>122</v>
      </c>
      <c r="B199" s="19">
        <v>2012</v>
      </c>
      <c r="C199" s="19">
        <v>5</v>
      </c>
      <c r="D199" s="19" t="s">
        <v>60</v>
      </c>
      <c r="E199" s="47">
        <v>41048</v>
      </c>
      <c r="F199" s="47">
        <v>41054</v>
      </c>
      <c r="G199" s="19">
        <v>2</v>
      </c>
      <c r="H199" s="48">
        <v>51</v>
      </c>
      <c r="I199" s="48">
        <v>49</v>
      </c>
      <c r="J199" s="49">
        <v>0.95</v>
      </c>
      <c r="K199" s="48" t="s">
        <v>60</v>
      </c>
      <c r="L199" s="48" t="s">
        <v>60</v>
      </c>
      <c r="M199" s="47">
        <v>41054</v>
      </c>
      <c r="N199" s="50" t="s">
        <v>60</v>
      </c>
      <c r="O199" s="48">
        <f>VLOOKUP($B199,_data_elections!$A$2:$E$6,5,0)</f>
        <v>51.963862252009761</v>
      </c>
      <c r="P199" s="51">
        <f>IF(ISERROR(VLOOKUP(M199,_data_RCP!$B:$D,3,0)),"",VLOOKUP(M199,_data_RCP!$B:$D,3,0))</f>
        <v>50.89686098654709</v>
      </c>
      <c r="Q199" s="52">
        <f t="shared" si="60"/>
        <v>-0.96386225200976128</v>
      </c>
      <c r="R199" s="53">
        <f t="shared" si="62"/>
        <v>-1.0670012654626717</v>
      </c>
      <c r="S199" s="53">
        <f t="shared" si="63"/>
        <v>0.96386225200976128</v>
      </c>
      <c r="T199" s="53">
        <f t="shared" si="64"/>
        <v>1.0670012654626717</v>
      </c>
      <c r="U199" s="52">
        <f t="shared" si="65"/>
        <v>0.10313901345291043</v>
      </c>
      <c r="V199" s="52">
        <f t="shared" si="66"/>
        <v>1</v>
      </c>
      <c r="W199" s="52">
        <f t="shared" si="67"/>
        <v>1</v>
      </c>
      <c r="X199" s="52">
        <f t="shared" si="61"/>
        <v>0.10313901345291043</v>
      </c>
      <c r="Y199" s="52">
        <f>VLOOKUP(M199,_data_models!$B:$D,3,0)</f>
        <v>50.04</v>
      </c>
      <c r="Z199" s="52">
        <f t="shared" si="73"/>
        <v>50.645620328849027</v>
      </c>
      <c r="AA199" s="53">
        <f t="shared" si="68"/>
        <v>-1.3182419231607341</v>
      </c>
      <c r="AB199" s="53">
        <f t="shared" si="69"/>
        <v>1.3182419231607341</v>
      </c>
      <c r="AC199" s="52">
        <f t="shared" si="70"/>
        <v>-0.25124065769806236</v>
      </c>
      <c r="AD199" s="52">
        <f t="shared" si="71"/>
        <v>-1</v>
      </c>
      <c r="AE199" s="52">
        <f t="shared" si="72"/>
        <v>-1</v>
      </c>
      <c r="AF199" s="52">
        <f t="shared" si="74"/>
        <v>-1.9238622520097621</v>
      </c>
      <c r="AG199" s="76">
        <f t="shared" si="75"/>
        <v>1.9238622520097621</v>
      </c>
      <c r="AH199" s="52">
        <f t="shared" si="76"/>
        <v>-1.0154317587362129</v>
      </c>
      <c r="AI199" s="52">
        <f t="shared" si="77"/>
        <v>1.0154317587362129</v>
      </c>
      <c r="AJ199" s="52">
        <f t="shared" si="78"/>
        <v>-1.1926215943117029</v>
      </c>
      <c r="AK199" s="52">
        <f t="shared" si="79"/>
        <v>1.1926215943117029</v>
      </c>
      <c r="AL199" s="57"/>
      <c r="AM199" s="85"/>
    </row>
    <row r="200" spans="1:39" ht="16" customHeight="1" x14ac:dyDescent="0.2">
      <c r="A200" s="19" t="s">
        <v>123</v>
      </c>
      <c r="B200" s="19">
        <v>2012</v>
      </c>
      <c r="C200" s="19">
        <v>6</v>
      </c>
      <c r="D200" s="19" t="s">
        <v>60</v>
      </c>
      <c r="E200" s="47">
        <v>41082</v>
      </c>
      <c r="F200" s="47">
        <v>41087</v>
      </c>
      <c r="G200" s="19">
        <v>1</v>
      </c>
      <c r="H200" s="48">
        <v>50.5</v>
      </c>
      <c r="I200" s="48">
        <v>49.5</v>
      </c>
      <c r="J200" s="49">
        <v>0.9</v>
      </c>
      <c r="K200" s="48" t="s">
        <v>60</v>
      </c>
      <c r="L200" s="48" t="s">
        <v>60</v>
      </c>
      <c r="M200" s="47">
        <v>41082</v>
      </c>
      <c r="N200" s="50" t="s">
        <v>60</v>
      </c>
      <c r="O200" s="48">
        <f>VLOOKUP($B200,_data_elections!$A$2:$E$6,5,0)</f>
        <v>51.963862252009761</v>
      </c>
      <c r="P200" s="51">
        <f>IF(ISERROR(VLOOKUP(M200,_data_RCP!$B:$D,3,0)),"",VLOOKUP(M200,_data_RCP!$B:$D,3,0))</f>
        <v>51.265126512651257</v>
      </c>
      <c r="Q200" s="52">
        <f t="shared" si="60"/>
        <v>-1.4638622520097613</v>
      </c>
      <c r="R200" s="53">
        <f t="shared" si="62"/>
        <v>-0.6987357393585043</v>
      </c>
      <c r="S200" s="53">
        <f t="shared" si="63"/>
        <v>1.4638622520097613</v>
      </c>
      <c r="T200" s="53">
        <f t="shared" si="64"/>
        <v>0.6987357393585043</v>
      </c>
      <c r="U200" s="52">
        <f t="shared" si="65"/>
        <v>-0.76512651265125697</v>
      </c>
      <c r="V200" s="52">
        <f t="shared" si="66"/>
        <v>-1</v>
      </c>
      <c r="W200" s="52">
        <f t="shared" si="67"/>
        <v>-1</v>
      </c>
      <c r="X200" s="52">
        <f t="shared" si="61"/>
        <v>-0.76512651265125697</v>
      </c>
      <c r="Y200" s="52">
        <f>VLOOKUP(M200,_data_models!$B:$D,3,0)</f>
        <v>50.04</v>
      </c>
      <c r="Z200" s="52">
        <f t="shared" si="73"/>
        <v>50.601708837550426</v>
      </c>
      <c r="AA200" s="53">
        <f t="shared" si="68"/>
        <v>-1.3621534144593355</v>
      </c>
      <c r="AB200" s="53">
        <f t="shared" si="69"/>
        <v>1.3621534144593355</v>
      </c>
      <c r="AC200" s="52">
        <f t="shared" si="70"/>
        <v>-0.66341767510083116</v>
      </c>
      <c r="AD200" s="52">
        <f t="shared" si="71"/>
        <v>-1</v>
      </c>
      <c r="AE200" s="52">
        <f t="shared" si="72"/>
        <v>-1</v>
      </c>
      <c r="AF200" s="52">
        <f t="shared" si="74"/>
        <v>-1.9238622520097621</v>
      </c>
      <c r="AG200" s="76">
        <f t="shared" si="75"/>
        <v>1.9238622520097621</v>
      </c>
      <c r="AH200" s="52">
        <f t="shared" si="76"/>
        <v>-1.0812989956841363</v>
      </c>
      <c r="AI200" s="52">
        <f t="shared" si="77"/>
        <v>1.0812989956841363</v>
      </c>
      <c r="AJ200" s="52">
        <f t="shared" si="78"/>
        <v>-1.0304445769089199</v>
      </c>
      <c r="AK200" s="52">
        <f t="shared" si="79"/>
        <v>1.0304445769089199</v>
      </c>
      <c r="AL200" s="57"/>
      <c r="AM200" s="85"/>
    </row>
    <row r="201" spans="1:39" ht="16" customHeight="1" x14ac:dyDescent="0.2">
      <c r="A201" s="19" t="s">
        <v>123</v>
      </c>
      <c r="B201" s="19">
        <v>2012</v>
      </c>
      <c r="C201" s="19">
        <v>6</v>
      </c>
      <c r="D201" s="19" t="s">
        <v>60</v>
      </c>
      <c r="E201" s="47">
        <v>41082</v>
      </c>
      <c r="F201" s="47">
        <v>41087</v>
      </c>
      <c r="G201" s="19">
        <v>3</v>
      </c>
      <c r="H201" s="48">
        <v>50.5</v>
      </c>
      <c r="I201" s="48">
        <v>49.5</v>
      </c>
      <c r="J201" s="49">
        <v>1</v>
      </c>
      <c r="K201" s="48" t="s">
        <v>60</v>
      </c>
      <c r="L201" s="48" t="s">
        <v>60</v>
      </c>
      <c r="M201" s="47">
        <v>41082</v>
      </c>
      <c r="N201" s="50" t="s">
        <v>60</v>
      </c>
      <c r="O201" s="48">
        <f>VLOOKUP($B201,_data_elections!$A$2:$E$6,5,0)</f>
        <v>51.963862252009761</v>
      </c>
      <c r="P201" s="51">
        <f>IF(ISERROR(VLOOKUP(M201,_data_RCP!$B:$D,3,0)),"",VLOOKUP(M201,_data_RCP!$B:$D,3,0))</f>
        <v>51.265126512651257</v>
      </c>
      <c r="Q201" s="52">
        <f t="shared" si="60"/>
        <v>-1.4638622520097613</v>
      </c>
      <c r="R201" s="53">
        <f t="shared" si="62"/>
        <v>-0.6987357393585043</v>
      </c>
      <c r="S201" s="53">
        <f t="shared" si="63"/>
        <v>1.4638622520097613</v>
      </c>
      <c r="T201" s="53">
        <f t="shared" si="64"/>
        <v>0.6987357393585043</v>
      </c>
      <c r="U201" s="52">
        <f t="shared" si="65"/>
        <v>-0.76512651265125697</v>
      </c>
      <c r="V201" s="52">
        <f t="shared" si="66"/>
        <v>-1</v>
      </c>
      <c r="W201" s="52">
        <f t="shared" si="67"/>
        <v>-1</v>
      </c>
      <c r="X201" s="52">
        <f t="shared" si="61"/>
        <v>-0.76512651265125697</v>
      </c>
      <c r="Y201" s="52">
        <f>VLOOKUP(M201,_data_models!$B:$D,3,0)</f>
        <v>50.04</v>
      </c>
      <c r="Z201" s="52">
        <f t="shared" si="73"/>
        <v>50.601708837550426</v>
      </c>
      <c r="AA201" s="53">
        <f t="shared" si="68"/>
        <v>-1.3621534144593355</v>
      </c>
      <c r="AB201" s="53">
        <f t="shared" si="69"/>
        <v>1.3621534144593355</v>
      </c>
      <c r="AC201" s="52">
        <f t="shared" si="70"/>
        <v>-0.66341767510083116</v>
      </c>
      <c r="AD201" s="52">
        <f t="shared" si="71"/>
        <v>-1</v>
      </c>
      <c r="AE201" s="52">
        <f t="shared" si="72"/>
        <v>-1</v>
      </c>
      <c r="AF201" s="52">
        <f t="shared" si="74"/>
        <v>-1.9238622520097621</v>
      </c>
      <c r="AG201" s="76">
        <f t="shared" si="75"/>
        <v>1.9238622520097621</v>
      </c>
      <c r="AH201" s="52">
        <f t="shared" si="76"/>
        <v>-1.0812989956841363</v>
      </c>
      <c r="AI201" s="52">
        <f t="shared" si="77"/>
        <v>1.0812989956841363</v>
      </c>
      <c r="AJ201" s="52">
        <f t="shared" si="78"/>
        <v>-1.0304445769089199</v>
      </c>
      <c r="AK201" s="52">
        <f t="shared" si="79"/>
        <v>1.0304445769089199</v>
      </c>
      <c r="AL201" s="57"/>
      <c r="AM201" s="85"/>
    </row>
    <row r="202" spans="1:39" ht="16" customHeight="1" x14ac:dyDescent="0.2">
      <c r="A202" s="19" t="s">
        <v>123</v>
      </c>
      <c r="B202" s="19">
        <v>2012</v>
      </c>
      <c r="C202" s="19">
        <v>6</v>
      </c>
      <c r="D202" s="19" t="s">
        <v>60</v>
      </c>
      <c r="E202" s="47">
        <v>41082</v>
      </c>
      <c r="F202" s="47">
        <v>41087</v>
      </c>
      <c r="G202" s="19">
        <v>8</v>
      </c>
      <c r="H202" s="48">
        <v>51.5</v>
      </c>
      <c r="I202" s="48">
        <v>48.5</v>
      </c>
      <c r="J202" s="49">
        <v>0.95</v>
      </c>
      <c r="K202" s="48" t="s">
        <v>60</v>
      </c>
      <c r="L202" s="48" t="s">
        <v>60</v>
      </c>
      <c r="M202" s="47">
        <v>41082</v>
      </c>
      <c r="N202" s="50" t="s">
        <v>60</v>
      </c>
      <c r="O202" s="48">
        <f>VLOOKUP($B202,_data_elections!$A$2:$E$6,5,0)</f>
        <v>51.963862252009761</v>
      </c>
      <c r="P202" s="51">
        <f>IF(ISERROR(VLOOKUP(M202,_data_RCP!$B:$D,3,0)),"",VLOOKUP(M202,_data_RCP!$B:$D,3,0))</f>
        <v>51.265126512651257</v>
      </c>
      <c r="Q202" s="52">
        <f t="shared" si="60"/>
        <v>-0.46386225200976128</v>
      </c>
      <c r="R202" s="53">
        <f t="shared" si="62"/>
        <v>-0.6987357393585043</v>
      </c>
      <c r="S202" s="53">
        <f t="shared" si="63"/>
        <v>0.46386225200976128</v>
      </c>
      <c r="T202" s="53">
        <f t="shared" si="64"/>
        <v>0.6987357393585043</v>
      </c>
      <c r="U202" s="52">
        <f t="shared" si="65"/>
        <v>0.23487348734874303</v>
      </c>
      <c r="V202" s="52">
        <f t="shared" si="66"/>
        <v>1</v>
      </c>
      <c r="W202" s="52">
        <f t="shared" si="67"/>
        <v>1</v>
      </c>
      <c r="X202" s="52">
        <f t="shared" si="61"/>
        <v>0.23487348734874303</v>
      </c>
      <c r="Y202" s="52">
        <f>VLOOKUP(M202,_data_models!$B:$D,3,0)</f>
        <v>50.04</v>
      </c>
      <c r="Z202" s="52">
        <f t="shared" si="73"/>
        <v>50.935042170883754</v>
      </c>
      <c r="AA202" s="53">
        <f t="shared" si="68"/>
        <v>-1.0288200811260069</v>
      </c>
      <c r="AB202" s="53">
        <f t="shared" si="69"/>
        <v>1.0288200811260069</v>
      </c>
      <c r="AC202" s="52">
        <f t="shared" si="70"/>
        <v>-0.33008434176750256</v>
      </c>
      <c r="AD202" s="52">
        <f t="shared" si="71"/>
        <v>-1</v>
      </c>
      <c r="AE202" s="52">
        <f t="shared" si="72"/>
        <v>-1</v>
      </c>
      <c r="AF202" s="52">
        <f t="shared" si="74"/>
        <v>-1.9238622520097621</v>
      </c>
      <c r="AG202" s="76">
        <f t="shared" si="75"/>
        <v>1.9238622520097621</v>
      </c>
      <c r="AH202" s="52">
        <f t="shared" si="76"/>
        <v>-0.58129899568413634</v>
      </c>
      <c r="AI202" s="52">
        <f t="shared" si="77"/>
        <v>0.58129899568413634</v>
      </c>
      <c r="AJ202" s="52">
        <f t="shared" si="78"/>
        <v>-0.86377791024225559</v>
      </c>
      <c r="AK202" s="52">
        <f t="shared" si="79"/>
        <v>0.86377791024225559</v>
      </c>
      <c r="AL202" s="57"/>
      <c r="AM202" s="85"/>
    </row>
    <row r="203" spans="1:39" ht="16" customHeight="1" x14ac:dyDescent="0.2">
      <c r="A203" s="19" t="s">
        <v>123</v>
      </c>
      <c r="B203" s="19">
        <v>2012</v>
      </c>
      <c r="C203" s="19">
        <v>6</v>
      </c>
      <c r="D203" s="19" t="s">
        <v>60</v>
      </c>
      <c r="E203" s="47">
        <v>41082</v>
      </c>
      <c r="F203" s="47">
        <v>41087</v>
      </c>
      <c r="G203" s="19">
        <v>2</v>
      </c>
      <c r="H203" s="48">
        <v>50</v>
      </c>
      <c r="I203" s="48">
        <v>50</v>
      </c>
      <c r="J203" s="49">
        <v>0.9</v>
      </c>
      <c r="K203" s="48" t="s">
        <v>60</v>
      </c>
      <c r="L203" s="48" t="s">
        <v>60</v>
      </c>
      <c r="M203" s="47">
        <v>41083</v>
      </c>
      <c r="N203" s="50" t="s">
        <v>60</v>
      </c>
      <c r="O203" s="48">
        <f>VLOOKUP($B203,_data_elections!$A$2:$E$6,5,0)</f>
        <v>51.963862252009761</v>
      </c>
      <c r="P203" s="51">
        <f>IF(ISERROR(VLOOKUP(M203,_data_RCP!$B:$D,3,0)),"",VLOOKUP(M203,_data_RCP!$B:$D,3,0))</f>
        <v>51.318681318681328</v>
      </c>
      <c r="Q203" s="52">
        <f t="shared" si="60"/>
        <v>-1.9638622520097613</v>
      </c>
      <c r="R203" s="53">
        <f t="shared" si="62"/>
        <v>-0.64518093332843307</v>
      </c>
      <c r="S203" s="53">
        <f t="shared" si="63"/>
        <v>1.9638622520097613</v>
      </c>
      <c r="T203" s="53">
        <f t="shared" si="64"/>
        <v>0.64518093332843307</v>
      </c>
      <c r="U203" s="52">
        <f t="shared" si="65"/>
        <v>-1.3186813186813282</v>
      </c>
      <c r="V203" s="52">
        <f t="shared" si="66"/>
        <v>-1</v>
      </c>
      <c r="W203" s="52">
        <f t="shared" si="67"/>
        <v>-1</v>
      </c>
      <c r="X203" s="52">
        <f t="shared" si="61"/>
        <v>-1.3186813186813282</v>
      </c>
      <c r="Y203" s="52">
        <f>VLOOKUP(M203,_data_models!$B:$D,3,0)</f>
        <v>50.04</v>
      </c>
      <c r="Z203" s="52">
        <f t="shared" si="73"/>
        <v>50.452893772893781</v>
      </c>
      <c r="AA203" s="53">
        <f t="shared" si="68"/>
        <v>-1.5109684791159808</v>
      </c>
      <c r="AB203" s="53">
        <f t="shared" si="69"/>
        <v>1.5109684791159808</v>
      </c>
      <c r="AC203" s="52">
        <f t="shared" si="70"/>
        <v>-0.86578754578754769</v>
      </c>
      <c r="AD203" s="52">
        <f t="shared" si="71"/>
        <v>-1</v>
      </c>
      <c r="AE203" s="52">
        <f t="shared" si="72"/>
        <v>-1</v>
      </c>
      <c r="AF203" s="52">
        <f t="shared" si="74"/>
        <v>-1.9238622520097621</v>
      </c>
      <c r="AG203" s="76">
        <f t="shared" si="75"/>
        <v>1.9238622520097621</v>
      </c>
      <c r="AH203" s="52">
        <f t="shared" si="76"/>
        <v>-1.3045215926690972</v>
      </c>
      <c r="AI203" s="52">
        <f t="shared" si="77"/>
        <v>1.3045215926690972</v>
      </c>
      <c r="AJ203" s="52">
        <f t="shared" si="78"/>
        <v>-1.0780747062222105</v>
      </c>
      <c r="AK203" s="52">
        <f t="shared" si="79"/>
        <v>1.0780747062222105</v>
      </c>
      <c r="AL203" s="57"/>
      <c r="AM203" s="85"/>
    </row>
    <row r="204" spans="1:39" ht="16" customHeight="1" x14ac:dyDescent="0.2">
      <c r="A204" s="19" t="s">
        <v>123</v>
      </c>
      <c r="B204" s="19">
        <v>2012</v>
      </c>
      <c r="C204" s="19">
        <v>6</v>
      </c>
      <c r="D204" s="19" t="s">
        <v>60</v>
      </c>
      <c r="E204" s="47">
        <v>41082</v>
      </c>
      <c r="F204" s="47">
        <v>41087</v>
      </c>
      <c r="G204" s="19">
        <v>14</v>
      </c>
      <c r="H204" s="48">
        <v>50.3</v>
      </c>
      <c r="I204" s="48">
        <v>49.7</v>
      </c>
      <c r="J204" s="49">
        <v>0.91</v>
      </c>
      <c r="K204" s="48" t="s">
        <v>60</v>
      </c>
      <c r="L204" s="48" t="s">
        <v>60</v>
      </c>
      <c r="M204" s="47">
        <v>41083</v>
      </c>
      <c r="N204" s="50" t="s">
        <v>60</v>
      </c>
      <c r="O204" s="48">
        <f>VLOOKUP($B204,_data_elections!$A$2:$E$6,5,0)</f>
        <v>51.963862252009761</v>
      </c>
      <c r="P204" s="51">
        <f>IF(ISERROR(VLOOKUP(M204,_data_RCP!$B:$D,3,0)),"",VLOOKUP(M204,_data_RCP!$B:$D,3,0))</f>
        <v>51.318681318681328</v>
      </c>
      <c r="Q204" s="52">
        <f t="shared" si="60"/>
        <v>-1.6638622520097641</v>
      </c>
      <c r="R204" s="53">
        <f t="shared" si="62"/>
        <v>-0.64518093332843307</v>
      </c>
      <c r="S204" s="53">
        <f t="shared" si="63"/>
        <v>1.6638622520097641</v>
      </c>
      <c r="T204" s="53">
        <f t="shared" si="64"/>
        <v>0.64518093332843307</v>
      </c>
      <c r="U204" s="52">
        <f t="shared" si="65"/>
        <v>-1.018681318681331</v>
      </c>
      <c r="V204" s="52">
        <f t="shared" si="66"/>
        <v>-1</v>
      </c>
      <c r="W204" s="52">
        <f t="shared" si="67"/>
        <v>-1</v>
      </c>
      <c r="X204" s="52">
        <f t="shared" si="61"/>
        <v>-1.018681318681331</v>
      </c>
      <c r="Y204" s="52">
        <f>VLOOKUP(M204,_data_models!$B:$D,3,0)</f>
        <v>50.04</v>
      </c>
      <c r="Z204" s="52">
        <f t="shared" si="73"/>
        <v>50.552893772893775</v>
      </c>
      <c r="AA204" s="53">
        <f t="shared" si="68"/>
        <v>-1.4109684791159864</v>
      </c>
      <c r="AB204" s="53">
        <f t="shared" si="69"/>
        <v>1.4109684791159864</v>
      </c>
      <c r="AC204" s="52">
        <f t="shared" si="70"/>
        <v>-0.76578754578755337</v>
      </c>
      <c r="AD204" s="52">
        <f t="shared" si="71"/>
        <v>-1</v>
      </c>
      <c r="AE204" s="52">
        <f t="shared" si="72"/>
        <v>-1</v>
      </c>
      <c r="AF204" s="52">
        <f t="shared" si="74"/>
        <v>-1.9238622520097621</v>
      </c>
      <c r="AG204" s="76">
        <f t="shared" si="75"/>
        <v>1.9238622520097621</v>
      </c>
      <c r="AH204" s="52">
        <f t="shared" si="76"/>
        <v>-1.1545215926690986</v>
      </c>
      <c r="AI204" s="52">
        <f t="shared" si="77"/>
        <v>1.1545215926690986</v>
      </c>
      <c r="AJ204" s="52">
        <f t="shared" si="78"/>
        <v>-1.0280747062222133</v>
      </c>
      <c r="AK204" s="52">
        <f t="shared" si="79"/>
        <v>1.0280747062222133</v>
      </c>
      <c r="AL204" s="57"/>
      <c r="AM204" s="85"/>
    </row>
    <row r="205" spans="1:39" ht="16" customHeight="1" x14ac:dyDescent="0.2">
      <c r="A205" s="19" t="s">
        <v>123</v>
      </c>
      <c r="B205" s="19">
        <v>2012</v>
      </c>
      <c r="C205" s="19">
        <v>6</v>
      </c>
      <c r="D205" s="19" t="s">
        <v>60</v>
      </c>
      <c r="E205" s="47">
        <v>41082</v>
      </c>
      <c r="F205" s="47">
        <v>41087</v>
      </c>
      <c r="G205" s="19">
        <v>15</v>
      </c>
      <c r="H205" s="48">
        <v>51</v>
      </c>
      <c r="I205" s="48">
        <v>49</v>
      </c>
      <c r="J205" s="49">
        <v>0.8</v>
      </c>
      <c r="K205" s="48" t="s">
        <v>60</v>
      </c>
      <c r="L205" s="48" t="s">
        <v>60</v>
      </c>
      <c r="M205" s="47">
        <v>41083</v>
      </c>
      <c r="N205" s="50" t="s">
        <v>60</v>
      </c>
      <c r="O205" s="48">
        <f>VLOOKUP($B205,_data_elections!$A$2:$E$6,5,0)</f>
        <v>51.963862252009761</v>
      </c>
      <c r="P205" s="51">
        <f>IF(ISERROR(VLOOKUP(M205,_data_RCP!$B:$D,3,0)),"",VLOOKUP(M205,_data_RCP!$B:$D,3,0))</f>
        <v>51.318681318681328</v>
      </c>
      <c r="Q205" s="52">
        <f t="shared" si="60"/>
        <v>-0.96386225200976128</v>
      </c>
      <c r="R205" s="53">
        <f t="shared" si="62"/>
        <v>-0.64518093332843307</v>
      </c>
      <c r="S205" s="53">
        <f t="shared" si="63"/>
        <v>0.96386225200976128</v>
      </c>
      <c r="T205" s="53">
        <f t="shared" si="64"/>
        <v>0.64518093332843307</v>
      </c>
      <c r="U205" s="52">
        <f t="shared" si="65"/>
        <v>-0.31868131868132821</v>
      </c>
      <c r="V205" s="52">
        <f t="shared" si="66"/>
        <v>-1</v>
      </c>
      <c r="W205" s="52">
        <f t="shared" si="67"/>
        <v>-1</v>
      </c>
      <c r="X205" s="52">
        <f t="shared" si="61"/>
        <v>-0.31868131868132821</v>
      </c>
      <c r="Y205" s="52">
        <f>VLOOKUP(M205,_data_models!$B:$D,3,0)</f>
        <v>50.04</v>
      </c>
      <c r="Z205" s="52">
        <f t="shared" si="73"/>
        <v>50.786227106227109</v>
      </c>
      <c r="AA205" s="53">
        <f t="shared" si="68"/>
        <v>-1.1776351457826522</v>
      </c>
      <c r="AB205" s="53">
        <f t="shared" si="69"/>
        <v>1.1776351457826522</v>
      </c>
      <c r="AC205" s="52">
        <f t="shared" si="70"/>
        <v>-0.53245421245421909</v>
      </c>
      <c r="AD205" s="52">
        <f t="shared" si="71"/>
        <v>-1</v>
      </c>
      <c r="AE205" s="52">
        <f t="shared" si="72"/>
        <v>-1</v>
      </c>
      <c r="AF205" s="52">
        <f t="shared" si="74"/>
        <v>-1.9238622520097621</v>
      </c>
      <c r="AG205" s="76">
        <f t="shared" si="75"/>
        <v>1.9238622520097621</v>
      </c>
      <c r="AH205" s="52">
        <f t="shared" si="76"/>
        <v>-0.80452159266909717</v>
      </c>
      <c r="AI205" s="52">
        <f t="shared" si="77"/>
        <v>0.80452159266909717</v>
      </c>
      <c r="AJ205" s="52">
        <f t="shared" si="78"/>
        <v>-0.91140803955553906</v>
      </c>
      <c r="AK205" s="52">
        <f t="shared" si="79"/>
        <v>0.91140803955553906</v>
      </c>
      <c r="AL205" s="57"/>
      <c r="AM205" s="85"/>
    </row>
    <row r="206" spans="1:39" ht="16" customHeight="1" x14ac:dyDescent="0.2">
      <c r="A206" s="19" t="s">
        <v>123</v>
      </c>
      <c r="B206" s="19">
        <v>2012</v>
      </c>
      <c r="C206" s="19">
        <v>6</v>
      </c>
      <c r="D206" s="19" t="s">
        <v>60</v>
      </c>
      <c r="E206" s="47">
        <v>41082</v>
      </c>
      <c r="F206" s="47">
        <v>41087</v>
      </c>
      <c r="G206" s="19">
        <v>10</v>
      </c>
      <c r="H206" s="48">
        <v>51</v>
      </c>
      <c r="I206" s="48">
        <v>49</v>
      </c>
      <c r="J206" s="49">
        <v>0.8</v>
      </c>
      <c r="K206" s="48" t="s">
        <v>60</v>
      </c>
      <c r="L206" s="48" t="s">
        <v>60</v>
      </c>
      <c r="M206" s="47">
        <v>41084</v>
      </c>
      <c r="N206" s="50" t="s">
        <v>60</v>
      </c>
      <c r="O206" s="48">
        <f>VLOOKUP($B206,_data_elections!$A$2:$E$6,5,0)</f>
        <v>51.963862252009761</v>
      </c>
      <c r="P206" s="51">
        <f>IF(ISERROR(VLOOKUP(M206,_data_RCP!$B:$D,3,0)),"",VLOOKUP(M206,_data_RCP!$B:$D,3,0))</f>
        <v>51.375137513751376</v>
      </c>
      <c r="Q206" s="52">
        <f t="shared" si="60"/>
        <v>-0.96386225200976128</v>
      </c>
      <c r="R206" s="53">
        <f t="shared" si="62"/>
        <v>-0.58872473825838512</v>
      </c>
      <c r="S206" s="53">
        <f t="shared" si="63"/>
        <v>0.96386225200976128</v>
      </c>
      <c r="T206" s="53">
        <f t="shared" si="64"/>
        <v>0.58872473825838512</v>
      </c>
      <c r="U206" s="52">
        <f t="shared" si="65"/>
        <v>-0.37513751375137616</v>
      </c>
      <c r="V206" s="52">
        <f t="shared" si="66"/>
        <v>-1</v>
      </c>
      <c r="W206" s="52">
        <f t="shared" si="67"/>
        <v>-1</v>
      </c>
      <c r="X206" s="52">
        <f t="shared" si="61"/>
        <v>-0.37513751375137616</v>
      </c>
      <c r="Y206" s="52">
        <f>VLOOKUP(M206,_data_models!$B:$D,3,0)</f>
        <v>50.04</v>
      </c>
      <c r="Z206" s="52">
        <f t="shared" si="73"/>
        <v>50.805045837917127</v>
      </c>
      <c r="AA206" s="53">
        <f t="shared" si="68"/>
        <v>-1.1588164140926338</v>
      </c>
      <c r="AB206" s="53">
        <f t="shared" si="69"/>
        <v>1.1588164140926338</v>
      </c>
      <c r="AC206" s="52">
        <f t="shared" si="70"/>
        <v>-0.57009167583424869</v>
      </c>
      <c r="AD206" s="52">
        <f t="shared" si="71"/>
        <v>-1</v>
      </c>
      <c r="AE206" s="52">
        <f t="shared" si="72"/>
        <v>-1</v>
      </c>
      <c r="AF206" s="52">
        <f t="shared" si="74"/>
        <v>-1.9238622520097621</v>
      </c>
      <c r="AG206" s="76">
        <f t="shared" si="75"/>
        <v>1.9238622520097621</v>
      </c>
      <c r="AH206" s="52">
        <f t="shared" si="76"/>
        <v>-0.77629349513406964</v>
      </c>
      <c r="AI206" s="52">
        <f t="shared" si="77"/>
        <v>0.77629349513406964</v>
      </c>
      <c r="AJ206" s="52">
        <f t="shared" si="78"/>
        <v>-0.87377057617550946</v>
      </c>
      <c r="AK206" s="52">
        <f t="shared" si="79"/>
        <v>0.87377057617550946</v>
      </c>
      <c r="AL206" s="57"/>
      <c r="AM206" s="85"/>
    </row>
    <row r="207" spans="1:39" ht="16" customHeight="1" x14ac:dyDescent="0.2">
      <c r="A207" s="19" t="s">
        <v>123</v>
      </c>
      <c r="B207" s="19">
        <v>2012</v>
      </c>
      <c r="C207" s="19">
        <v>6</v>
      </c>
      <c r="D207" s="19" t="s">
        <v>60</v>
      </c>
      <c r="E207" s="47">
        <v>41082</v>
      </c>
      <c r="F207" s="47">
        <v>41087</v>
      </c>
      <c r="G207" s="19">
        <v>7</v>
      </c>
      <c r="H207" s="48">
        <v>52</v>
      </c>
      <c r="I207" s="48">
        <v>48</v>
      </c>
      <c r="J207" s="49">
        <v>0.99</v>
      </c>
      <c r="K207" s="48" t="s">
        <v>60</v>
      </c>
      <c r="L207" s="48" t="s">
        <v>60</v>
      </c>
      <c r="M207" s="47">
        <v>41084</v>
      </c>
      <c r="N207" s="50" t="s">
        <v>60</v>
      </c>
      <c r="O207" s="48">
        <f>VLOOKUP($B207,_data_elections!$A$2:$E$6,5,0)</f>
        <v>51.963862252009761</v>
      </c>
      <c r="P207" s="51">
        <f>IF(ISERROR(VLOOKUP(M207,_data_RCP!$B:$D,3,0)),"",VLOOKUP(M207,_data_RCP!$B:$D,3,0))</f>
        <v>51.375137513751376</v>
      </c>
      <c r="Q207" s="52">
        <f t="shared" si="60"/>
        <v>3.6137747990238722E-2</v>
      </c>
      <c r="R207" s="53">
        <f t="shared" si="62"/>
        <v>-0.58872473825838512</v>
      </c>
      <c r="S207" s="53">
        <f t="shared" si="63"/>
        <v>3.6137747990238722E-2</v>
      </c>
      <c r="T207" s="53">
        <f t="shared" si="64"/>
        <v>0.58872473825838512</v>
      </c>
      <c r="U207" s="52">
        <f t="shared" si="65"/>
        <v>0.55258699026814639</v>
      </c>
      <c r="V207" s="52">
        <f t="shared" si="66"/>
        <v>1</v>
      </c>
      <c r="W207" s="52">
        <f t="shared" si="67"/>
        <v>1</v>
      </c>
      <c r="X207" s="52">
        <f t="shared" si="61"/>
        <v>0.62486248624862384</v>
      </c>
      <c r="Y207" s="52">
        <f>VLOOKUP(M207,_data_models!$B:$D,3,0)</f>
        <v>50.04</v>
      </c>
      <c r="Z207" s="52">
        <f t="shared" si="73"/>
        <v>51.138379171250456</v>
      </c>
      <c r="AA207" s="53">
        <f t="shared" si="68"/>
        <v>-0.82548308075930521</v>
      </c>
      <c r="AB207" s="53">
        <f t="shared" si="69"/>
        <v>0.82548308075930521</v>
      </c>
      <c r="AC207" s="52">
        <f t="shared" si="70"/>
        <v>-0.23675834250092009</v>
      </c>
      <c r="AD207" s="52">
        <f t="shared" si="71"/>
        <v>-1</v>
      </c>
      <c r="AE207" s="52">
        <f t="shared" si="72"/>
        <v>-1</v>
      </c>
      <c r="AF207" s="52">
        <f t="shared" si="74"/>
        <v>-1.9238622520097621</v>
      </c>
      <c r="AG207" s="76">
        <f t="shared" si="75"/>
        <v>1.9238622520097621</v>
      </c>
      <c r="AH207" s="52">
        <f t="shared" si="76"/>
        <v>-0.27629349513406964</v>
      </c>
      <c r="AI207" s="52">
        <f t="shared" si="77"/>
        <v>0.27629349513406964</v>
      </c>
      <c r="AJ207" s="52">
        <f t="shared" si="78"/>
        <v>-0.70710390950884516</v>
      </c>
      <c r="AK207" s="52">
        <f t="shared" si="79"/>
        <v>0.70710390950884516</v>
      </c>
      <c r="AL207" s="57"/>
      <c r="AM207" s="85"/>
    </row>
    <row r="208" spans="1:39" ht="16" customHeight="1" x14ac:dyDescent="0.2">
      <c r="A208" s="19" t="s">
        <v>123</v>
      </c>
      <c r="B208" s="19">
        <v>2012</v>
      </c>
      <c r="C208" s="19">
        <v>6</v>
      </c>
      <c r="D208" s="19" t="s">
        <v>60</v>
      </c>
      <c r="E208" s="47">
        <v>41082</v>
      </c>
      <c r="F208" s="47">
        <v>41087</v>
      </c>
      <c r="G208" s="19">
        <v>13</v>
      </c>
      <c r="H208" s="48">
        <v>50</v>
      </c>
      <c r="I208" s="48">
        <v>50</v>
      </c>
      <c r="J208" s="49">
        <v>0.99</v>
      </c>
      <c r="K208" s="48" t="s">
        <v>60</v>
      </c>
      <c r="L208" s="48" t="s">
        <v>60</v>
      </c>
      <c r="M208" s="47">
        <v>41085</v>
      </c>
      <c r="N208" s="50" t="s">
        <v>60</v>
      </c>
      <c r="O208" s="48">
        <f>VLOOKUP($B208,_data_elections!$A$2:$E$6,5,0)</f>
        <v>51.963862252009761</v>
      </c>
      <c r="P208" s="51">
        <f>IF(ISERROR(VLOOKUP(M208,_data_RCP!$B:$D,3,0)),"",VLOOKUP(M208,_data_RCP!$B:$D,3,0))</f>
        <v>51.428571428571423</v>
      </c>
      <c r="Q208" s="52">
        <f t="shared" si="60"/>
        <v>-1.9638622520097613</v>
      </c>
      <c r="R208" s="53">
        <f t="shared" si="62"/>
        <v>-0.53529082343833778</v>
      </c>
      <c r="S208" s="53">
        <f t="shared" si="63"/>
        <v>1.9638622520097613</v>
      </c>
      <c r="T208" s="53">
        <f t="shared" si="64"/>
        <v>0.53529082343833778</v>
      </c>
      <c r="U208" s="52">
        <f t="shared" si="65"/>
        <v>-1.4285714285714235</v>
      </c>
      <c r="V208" s="52">
        <f t="shared" si="66"/>
        <v>-1</v>
      </c>
      <c r="W208" s="52">
        <f t="shared" si="67"/>
        <v>-1</v>
      </c>
      <c r="X208" s="52">
        <f t="shared" si="61"/>
        <v>-1.4285714285714235</v>
      </c>
      <c r="Y208" s="52">
        <f>VLOOKUP(M208,_data_models!$B:$D,3,0)</f>
        <v>50.04</v>
      </c>
      <c r="Z208" s="52">
        <f t="shared" si="73"/>
        <v>50.489523809523803</v>
      </c>
      <c r="AA208" s="53">
        <f t="shared" si="68"/>
        <v>-1.4743384424859585</v>
      </c>
      <c r="AB208" s="53">
        <f t="shared" si="69"/>
        <v>1.4743384424859585</v>
      </c>
      <c r="AC208" s="52">
        <f t="shared" si="70"/>
        <v>-0.93904761904762069</v>
      </c>
      <c r="AD208" s="52">
        <f t="shared" si="71"/>
        <v>-1</v>
      </c>
      <c r="AE208" s="52">
        <f t="shared" si="72"/>
        <v>-1</v>
      </c>
      <c r="AF208" s="52">
        <f t="shared" si="74"/>
        <v>-1.9238622520097621</v>
      </c>
      <c r="AG208" s="76">
        <f t="shared" si="75"/>
        <v>1.9238622520097621</v>
      </c>
      <c r="AH208" s="52">
        <f t="shared" si="76"/>
        <v>-1.2495765377240531</v>
      </c>
      <c r="AI208" s="52">
        <f t="shared" si="77"/>
        <v>1.2495765377240531</v>
      </c>
      <c r="AJ208" s="52">
        <f t="shared" si="78"/>
        <v>-1.0048146329621517</v>
      </c>
      <c r="AK208" s="52">
        <f t="shared" si="79"/>
        <v>1.0048146329621517</v>
      </c>
      <c r="AL208" s="57"/>
      <c r="AM208" s="85"/>
    </row>
    <row r="209" spans="1:39" ht="16" customHeight="1" x14ac:dyDescent="0.2">
      <c r="A209" s="19" t="s">
        <v>123</v>
      </c>
      <c r="B209" s="19">
        <v>2012</v>
      </c>
      <c r="C209" s="19">
        <v>6</v>
      </c>
      <c r="D209" s="19" t="s">
        <v>60</v>
      </c>
      <c r="E209" s="47">
        <v>41082</v>
      </c>
      <c r="F209" s="47">
        <v>41087</v>
      </c>
      <c r="G209" s="19">
        <v>9</v>
      </c>
      <c r="H209" s="48">
        <v>50.5</v>
      </c>
      <c r="I209" s="48">
        <v>49.5</v>
      </c>
      <c r="J209" s="49">
        <v>0.98</v>
      </c>
      <c r="K209" s="48" t="s">
        <v>60</v>
      </c>
      <c r="L209" s="48" t="s">
        <v>60</v>
      </c>
      <c r="M209" s="47">
        <v>41087</v>
      </c>
      <c r="N209" s="50" t="s">
        <v>60</v>
      </c>
      <c r="O209" s="48">
        <f>VLOOKUP($B209,_data_elections!$A$2:$E$6,5,0)</f>
        <v>51.963862252009761</v>
      </c>
      <c r="P209" s="51">
        <f>IF(ISERROR(VLOOKUP(M209,_data_RCP!$B:$D,3,0)),"",VLOOKUP(M209,_data_RCP!$B:$D,3,0))</f>
        <v>51.651982378854619</v>
      </c>
      <c r="Q209" s="52">
        <f t="shared" si="60"/>
        <v>-1.4638622520097613</v>
      </c>
      <c r="R209" s="53">
        <f t="shared" si="62"/>
        <v>-0.31187987315514221</v>
      </c>
      <c r="S209" s="53">
        <f t="shared" si="63"/>
        <v>1.4638622520097613</v>
      </c>
      <c r="T209" s="53">
        <f t="shared" si="64"/>
        <v>0.31187987315514221</v>
      </c>
      <c r="U209" s="52">
        <f t="shared" si="65"/>
        <v>-1.1519823788546191</v>
      </c>
      <c r="V209" s="52">
        <f t="shared" si="66"/>
        <v>-1</v>
      </c>
      <c r="W209" s="52">
        <f t="shared" si="67"/>
        <v>-1</v>
      </c>
      <c r="X209" s="52">
        <f t="shared" si="61"/>
        <v>-1.1519823788546191</v>
      </c>
      <c r="Y209" s="52">
        <f>VLOOKUP(M209,_data_models!$B:$D,3,0)</f>
        <v>50.04</v>
      </c>
      <c r="Z209" s="52">
        <f t="shared" si="73"/>
        <v>50.730660792951539</v>
      </c>
      <c r="AA209" s="53">
        <f t="shared" si="68"/>
        <v>-1.2332014590582219</v>
      </c>
      <c r="AB209" s="53">
        <f t="shared" si="69"/>
        <v>1.2332014590582219</v>
      </c>
      <c r="AC209" s="52">
        <f t="shared" si="70"/>
        <v>-0.92132158590307967</v>
      </c>
      <c r="AD209" s="52">
        <f t="shared" si="71"/>
        <v>-1</v>
      </c>
      <c r="AE209" s="52">
        <f t="shared" si="72"/>
        <v>-1</v>
      </c>
      <c r="AF209" s="52">
        <f t="shared" si="74"/>
        <v>-1.9238622520097621</v>
      </c>
      <c r="AG209" s="76">
        <f t="shared" si="75"/>
        <v>1.9238622520097621</v>
      </c>
      <c r="AH209" s="52">
        <f t="shared" si="76"/>
        <v>-0.88787106258244819</v>
      </c>
      <c r="AI209" s="52">
        <f t="shared" si="77"/>
        <v>0.88787106258244819</v>
      </c>
      <c r="AJ209" s="52">
        <f t="shared" si="78"/>
        <v>-0.77254066610667849</v>
      </c>
      <c r="AK209" s="52">
        <f t="shared" si="79"/>
        <v>0.77254066610667849</v>
      </c>
      <c r="AL209" s="57"/>
      <c r="AM209" s="85"/>
    </row>
    <row r="210" spans="1:39" ht="16" customHeight="1" x14ac:dyDescent="0.2">
      <c r="A210" s="19" t="s">
        <v>124</v>
      </c>
      <c r="B210" s="19">
        <v>2012</v>
      </c>
      <c r="C210" s="19">
        <v>7</v>
      </c>
      <c r="D210" s="19" t="s">
        <v>60</v>
      </c>
      <c r="E210" s="47">
        <v>41113</v>
      </c>
      <c r="F210" s="47">
        <v>41118</v>
      </c>
      <c r="G210" s="19">
        <v>2</v>
      </c>
      <c r="H210" s="48">
        <v>50</v>
      </c>
      <c r="I210" s="48">
        <v>50</v>
      </c>
      <c r="J210" s="49">
        <v>0.95</v>
      </c>
      <c r="K210" s="48" t="s">
        <v>60</v>
      </c>
      <c r="L210" s="48" t="s">
        <v>60</v>
      </c>
      <c r="M210" s="47">
        <v>41113</v>
      </c>
      <c r="N210" s="50" t="s">
        <v>60</v>
      </c>
      <c r="O210" s="48">
        <f>VLOOKUP($B210,_data_elections!$A$2:$E$6,5,0)</f>
        <v>51.963862252009761</v>
      </c>
      <c r="P210" s="51">
        <f>IF(ISERROR(VLOOKUP(M210,_data_RCP!$B:$D,3,0)),"",VLOOKUP(M210,_data_RCP!$B:$D,3,0))</f>
        <v>50.606394707828009</v>
      </c>
      <c r="Q210" s="52">
        <f t="shared" si="60"/>
        <v>-1.9638622520097613</v>
      </c>
      <c r="R210" s="53">
        <f t="shared" si="62"/>
        <v>-1.3574675441817519</v>
      </c>
      <c r="S210" s="53">
        <f t="shared" si="63"/>
        <v>1.9638622520097613</v>
      </c>
      <c r="T210" s="53">
        <f t="shared" si="64"/>
        <v>1.3574675441817519</v>
      </c>
      <c r="U210" s="52">
        <f t="shared" si="65"/>
        <v>-0.60639470782800942</v>
      </c>
      <c r="V210" s="52">
        <f t="shared" si="66"/>
        <v>-1</v>
      </c>
      <c r="W210" s="52">
        <f t="shared" si="67"/>
        <v>-1</v>
      </c>
      <c r="X210" s="52">
        <f t="shared" si="61"/>
        <v>-0.60639470782800942</v>
      </c>
      <c r="Y210" s="52">
        <f>VLOOKUP(M210,_data_models!$B:$D,3,0)</f>
        <v>50.04</v>
      </c>
      <c r="Z210" s="52">
        <f t="shared" si="73"/>
        <v>50.215464902609334</v>
      </c>
      <c r="AA210" s="53">
        <f t="shared" si="68"/>
        <v>-1.7483973494004275</v>
      </c>
      <c r="AB210" s="53">
        <f t="shared" si="69"/>
        <v>1.7483973494004275</v>
      </c>
      <c r="AC210" s="52">
        <f t="shared" si="70"/>
        <v>-0.3909298052186756</v>
      </c>
      <c r="AD210" s="52">
        <f t="shared" si="71"/>
        <v>-1</v>
      </c>
      <c r="AE210" s="52">
        <f t="shared" si="72"/>
        <v>-1</v>
      </c>
      <c r="AF210" s="52">
        <f t="shared" si="74"/>
        <v>-1.9238622520097621</v>
      </c>
      <c r="AG210" s="76">
        <f t="shared" si="75"/>
        <v>1.9238622520097621</v>
      </c>
      <c r="AH210" s="52">
        <f t="shared" si="76"/>
        <v>-1.6606648980957601</v>
      </c>
      <c r="AI210" s="52">
        <f t="shared" si="77"/>
        <v>1.6606648980957601</v>
      </c>
      <c r="AJ210" s="52">
        <f t="shared" si="78"/>
        <v>-1.5529324467910897</v>
      </c>
      <c r="AK210" s="52">
        <f t="shared" si="79"/>
        <v>1.5529324467910897</v>
      </c>
      <c r="AL210" s="57"/>
      <c r="AM210" s="85"/>
    </row>
    <row r="211" spans="1:39" ht="16" customHeight="1" x14ac:dyDescent="0.2">
      <c r="A211" s="19" t="s">
        <v>124</v>
      </c>
      <c r="B211" s="19">
        <v>2012</v>
      </c>
      <c r="C211" s="19">
        <v>7</v>
      </c>
      <c r="D211" s="19" t="s">
        <v>60</v>
      </c>
      <c r="E211" s="47">
        <v>41113</v>
      </c>
      <c r="F211" s="47">
        <v>41118</v>
      </c>
      <c r="G211" s="19">
        <v>3</v>
      </c>
      <c r="H211" s="48">
        <v>50</v>
      </c>
      <c r="I211" s="48">
        <v>50</v>
      </c>
      <c r="J211" s="49">
        <v>1</v>
      </c>
      <c r="K211" s="48" t="s">
        <v>60</v>
      </c>
      <c r="L211" s="48" t="s">
        <v>60</v>
      </c>
      <c r="M211" s="47">
        <v>41113</v>
      </c>
      <c r="N211" s="50" t="s">
        <v>60</v>
      </c>
      <c r="O211" s="48">
        <f>VLOOKUP($B211,_data_elections!$A$2:$E$6,5,0)</f>
        <v>51.963862252009761</v>
      </c>
      <c r="P211" s="51">
        <f>IF(ISERROR(VLOOKUP(M211,_data_RCP!$B:$D,3,0)),"",VLOOKUP(M211,_data_RCP!$B:$D,3,0))</f>
        <v>50.606394707828009</v>
      </c>
      <c r="Q211" s="52">
        <f t="shared" si="60"/>
        <v>-1.9638622520097613</v>
      </c>
      <c r="R211" s="53">
        <f t="shared" si="62"/>
        <v>-1.3574675441817519</v>
      </c>
      <c r="S211" s="53">
        <f t="shared" si="63"/>
        <v>1.9638622520097613</v>
      </c>
      <c r="T211" s="53">
        <f t="shared" si="64"/>
        <v>1.3574675441817519</v>
      </c>
      <c r="U211" s="52">
        <f t="shared" si="65"/>
        <v>-0.60639470782800942</v>
      </c>
      <c r="V211" s="52">
        <f t="shared" si="66"/>
        <v>-1</v>
      </c>
      <c r="W211" s="52">
        <f t="shared" si="67"/>
        <v>-1</v>
      </c>
      <c r="X211" s="52">
        <f t="shared" si="61"/>
        <v>-0.60639470782800942</v>
      </c>
      <c r="Y211" s="52">
        <f>VLOOKUP(M211,_data_models!$B:$D,3,0)</f>
        <v>50.04</v>
      </c>
      <c r="Z211" s="52">
        <f t="shared" si="73"/>
        <v>50.215464902609334</v>
      </c>
      <c r="AA211" s="53">
        <f t="shared" si="68"/>
        <v>-1.7483973494004275</v>
      </c>
      <c r="AB211" s="53">
        <f t="shared" si="69"/>
        <v>1.7483973494004275</v>
      </c>
      <c r="AC211" s="52">
        <f t="shared" si="70"/>
        <v>-0.3909298052186756</v>
      </c>
      <c r="AD211" s="52">
        <f t="shared" si="71"/>
        <v>-1</v>
      </c>
      <c r="AE211" s="52">
        <f t="shared" si="72"/>
        <v>-1</v>
      </c>
      <c r="AF211" s="52">
        <f t="shared" si="74"/>
        <v>-1.9238622520097621</v>
      </c>
      <c r="AG211" s="76">
        <f t="shared" si="75"/>
        <v>1.9238622520097621</v>
      </c>
      <c r="AH211" s="52">
        <f t="shared" si="76"/>
        <v>-1.6606648980957601</v>
      </c>
      <c r="AI211" s="52">
        <f t="shared" si="77"/>
        <v>1.6606648980957601</v>
      </c>
      <c r="AJ211" s="52">
        <f t="shared" si="78"/>
        <v>-1.5529324467910897</v>
      </c>
      <c r="AK211" s="52">
        <f t="shared" si="79"/>
        <v>1.5529324467910897</v>
      </c>
      <c r="AL211" s="57"/>
      <c r="AM211" s="85"/>
    </row>
    <row r="212" spans="1:39" ht="16" customHeight="1" x14ac:dyDescent="0.2">
      <c r="A212" s="19" t="s">
        <v>124</v>
      </c>
      <c r="B212" s="19">
        <v>2012</v>
      </c>
      <c r="C212" s="19">
        <v>7</v>
      </c>
      <c r="D212" s="19" t="s">
        <v>60</v>
      </c>
      <c r="E212" s="47">
        <v>41113</v>
      </c>
      <c r="F212" s="47">
        <v>41118</v>
      </c>
      <c r="G212" s="19">
        <v>22</v>
      </c>
      <c r="H212" s="48">
        <v>50</v>
      </c>
      <c r="I212" s="48">
        <v>50</v>
      </c>
      <c r="J212" s="49">
        <v>0.9</v>
      </c>
      <c r="K212" s="48" t="s">
        <v>60</v>
      </c>
      <c r="L212" s="48" t="s">
        <v>60</v>
      </c>
      <c r="M212" s="47">
        <v>41113</v>
      </c>
      <c r="N212" s="50" t="s">
        <v>60</v>
      </c>
      <c r="O212" s="48">
        <f>VLOOKUP($B212,_data_elections!$A$2:$E$6,5,0)</f>
        <v>51.963862252009761</v>
      </c>
      <c r="P212" s="51">
        <f>IF(ISERROR(VLOOKUP(M212,_data_RCP!$B:$D,3,0)),"",VLOOKUP(M212,_data_RCP!$B:$D,3,0))</f>
        <v>50.606394707828009</v>
      </c>
      <c r="Q212" s="52">
        <f t="shared" si="60"/>
        <v>-1.9638622520097613</v>
      </c>
      <c r="R212" s="53">
        <f t="shared" si="62"/>
        <v>-1.3574675441817519</v>
      </c>
      <c r="S212" s="53">
        <f t="shared" si="63"/>
        <v>1.9638622520097613</v>
      </c>
      <c r="T212" s="53">
        <f t="shared" si="64"/>
        <v>1.3574675441817519</v>
      </c>
      <c r="U212" s="52">
        <f t="shared" si="65"/>
        <v>-0.60639470782800942</v>
      </c>
      <c r="V212" s="52">
        <f t="shared" si="66"/>
        <v>-1</v>
      </c>
      <c r="W212" s="52">
        <f t="shared" si="67"/>
        <v>-1</v>
      </c>
      <c r="X212" s="52">
        <f t="shared" si="61"/>
        <v>-0.60639470782800942</v>
      </c>
      <c r="Y212" s="52">
        <f>VLOOKUP(M212,_data_models!$B:$D,3,0)</f>
        <v>50.04</v>
      </c>
      <c r="Z212" s="52">
        <f t="shared" si="73"/>
        <v>50.215464902609334</v>
      </c>
      <c r="AA212" s="53">
        <f t="shared" si="68"/>
        <v>-1.7483973494004275</v>
      </c>
      <c r="AB212" s="53">
        <f t="shared" si="69"/>
        <v>1.7483973494004275</v>
      </c>
      <c r="AC212" s="52">
        <f t="shared" si="70"/>
        <v>-0.3909298052186756</v>
      </c>
      <c r="AD212" s="52">
        <f t="shared" si="71"/>
        <v>-1</v>
      </c>
      <c r="AE212" s="52">
        <f t="shared" si="72"/>
        <v>-1</v>
      </c>
      <c r="AF212" s="52">
        <f t="shared" si="74"/>
        <v>-1.9238622520097621</v>
      </c>
      <c r="AG212" s="76">
        <f t="shared" si="75"/>
        <v>1.9238622520097621</v>
      </c>
      <c r="AH212" s="52">
        <f t="shared" si="76"/>
        <v>-1.6606648980957601</v>
      </c>
      <c r="AI212" s="52">
        <f t="shared" si="77"/>
        <v>1.6606648980957601</v>
      </c>
      <c r="AJ212" s="52">
        <f t="shared" si="78"/>
        <v>-1.5529324467910897</v>
      </c>
      <c r="AK212" s="52">
        <f t="shared" si="79"/>
        <v>1.5529324467910897</v>
      </c>
      <c r="AL212" s="57"/>
      <c r="AM212" s="85"/>
    </row>
    <row r="213" spans="1:39" ht="16" customHeight="1" x14ac:dyDescent="0.2">
      <c r="A213" s="19" t="s">
        <v>124</v>
      </c>
      <c r="B213" s="19">
        <v>2012</v>
      </c>
      <c r="C213" s="19">
        <v>7</v>
      </c>
      <c r="D213" s="19" t="s">
        <v>60</v>
      </c>
      <c r="E213" s="47">
        <v>41113</v>
      </c>
      <c r="F213" s="47">
        <v>41118</v>
      </c>
      <c r="G213" s="19">
        <v>10</v>
      </c>
      <c r="H213" s="48">
        <v>50</v>
      </c>
      <c r="I213" s="48">
        <v>50</v>
      </c>
      <c r="J213" s="49">
        <v>0.8</v>
      </c>
      <c r="K213" s="48" t="s">
        <v>60</v>
      </c>
      <c r="L213" s="48" t="s">
        <v>60</v>
      </c>
      <c r="M213" s="47">
        <v>41113</v>
      </c>
      <c r="N213" s="50" t="s">
        <v>60</v>
      </c>
      <c r="O213" s="48">
        <f>VLOOKUP($B213,_data_elections!$A$2:$E$6,5,0)</f>
        <v>51.963862252009761</v>
      </c>
      <c r="P213" s="51">
        <f>IF(ISERROR(VLOOKUP(M213,_data_RCP!$B:$D,3,0)),"",VLOOKUP(M213,_data_RCP!$B:$D,3,0))</f>
        <v>50.606394707828009</v>
      </c>
      <c r="Q213" s="52">
        <f t="shared" si="60"/>
        <v>-1.9638622520097613</v>
      </c>
      <c r="R213" s="53">
        <f t="shared" si="62"/>
        <v>-1.3574675441817519</v>
      </c>
      <c r="S213" s="53">
        <f t="shared" si="63"/>
        <v>1.9638622520097613</v>
      </c>
      <c r="T213" s="53">
        <f t="shared" si="64"/>
        <v>1.3574675441817519</v>
      </c>
      <c r="U213" s="52">
        <f t="shared" si="65"/>
        <v>-0.60639470782800942</v>
      </c>
      <c r="V213" s="52">
        <f t="shared" si="66"/>
        <v>-1</v>
      </c>
      <c r="W213" s="52">
        <f t="shared" si="67"/>
        <v>-1</v>
      </c>
      <c r="X213" s="52">
        <f t="shared" si="61"/>
        <v>-0.60639470782800942</v>
      </c>
      <c r="Y213" s="52">
        <f>VLOOKUP(M213,_data_models!$B:$D,3,0)</f>
        <v>50.04</v>
      </c>
      <c r="Z213" s="52">
        <f t="shared" si="73"/>
        <v>50.215464902609334</v>
      </c>
      <c r="AA213" s="53">
        <f t="shared" si="68"/>
        <v>-1.7483973494004275</v>
      </c>
      <c r="AB213" s="53">
        <f t="shared" si="69"/>
        <v>1.7483973494004275</v>
      </c>
      <c r="AC213" s="52">
        <f t="shared" si="70"/>
        <v>-0.3909298052186756</v>
      </c>
      <c r="AD213" s="52">
        <f t="shared" si="71"/>
        <v>-1</v>
      </c>
      <c r="AE213" s="52">
        <f t="shared" si="72"/>
        <v>-1</v>
      </c>
      <c r="AF213" s="52">
        <f t="shared" si="74"/>
        <v>-1.9238622520097621</v>
      </c>
      <c r="AG213" s="76">
        <f t="shared" si="75"/>
        <v>1.9238622520097621</v>
      </c>
      <c r="AH213" s="52">
        <f t="shared" si="76"/>
        <v>-1.6606648980957601</v>
      </c>
      <c r="AI213" s="52">
        <f t="shared" si="77"/>
        <v>1.6606648980957601</v>
      </c>
      <c r="AJ213" s="52">
        <f t="shared" si="78"/>
        <v>-1.5529324467910897</v>
      </c>
      <c r="AK213" s="52">
        <f t="shared" si="79"/>
        <v>1.5529324467910897</v>
      </c>
      <c r="AL213" s="57"/>
      <c r="AM213" s="85"/>
    </row>
    <row r="214" spans="1:39" ht="16" customHeight="1" x14ac:dyDescent="0.2">
      <c r="A214" s="19" t="s">
        <v>124</v>
      </c>
      <c r="B214" s="19">
        <v>2012</v>
      </c>
      <c r="C214" s="19">
        <v>7</v>
      </c>
      <c r="D214" s="19" t="s">
        <v>60</v>
      </c>
      <c r="E214" s="47">
        <v>41113</v>
      </c>
      <c r="F214" s="47">
        <v>41118</v>
      </c>
      <c r="G214" s="19">
        <v>14</v>
      </c>
      <c r="H214" s="48">
        <v>50.3</v>
      </c>
      <c r="I214" s="48">
        <v>49.7</v>
      </c>
      <c r="J214" s="49">
        <v>0.95</v>
      </c>
      <c r="K214" s="48" t="s">
        <v>60</v>
      </c>
      <c r="L214" s="48" t="s">
        <v>60</v>
      </c>
      <c r="M214" s="47">
        <v>41113</v>
      </c>
      <c r="N214" s="50" t="s">
        <v>60</v>
      </c>
      <c r="O214" s="48">
        <f>VLOOKUP($B214,_data_elections!$A$2:$E$6,5,0)</f>
        <v>51.963862252009761</v>
      </c>
      <c r="P214" s="51">
        <f>IF(ISERROR(VLOOKUP(M214,_data_RCP!$B:$D,3,0)),"",VLOOKUP(M214,_data_RCP!$B:$D,3,0))</f>
        <v>50.606394707828009</v>
      </c>
      <c r="Q214" s="52">
        <f t="shared" si="60"/>
        <v>-1.6638622520097641</v>
      </c>
      <c r="R214" s="53">
        <f t="shared" si="62"/>
        <v>-1.3574675441817519</v>
      </c>
      <c r="S214" s="53">
        <f t="shared" si="63"/>
        <v>1.6638622520097641</v>
      </c>
      <c r="T214" s="53">
        <f t="shared" si="64"/>
        <v>1.3574675441817519</v>
      </c>
      <c r="U214" s="52">
        <f t="shared" si="65"/>
        <v>-0.30639470782801226</v>
      </c>
      <c r="V214" s="52">
        <f t="shared" si="66"/>
        <v>-1</v>
      </c>
      <c r="W214" s="52">
        <f t="shared" si="67"/>
        <v>-1</v>
      </c>
      <c r="X214" s="52">
        <f t="shared" si="61"/>
        <v>-0.30639470782801226</v>
      </c>
      <c r="Y214" s="52">
        <f>VLOOKUP(M214,_data_models!$B:$D,3,0)</f>
        <v>50.04</v>
      </c>
      <c r="Z214" s="52">
        <f t="shared" si="73"/>
        <v>50.315464902609335</v>
      </c>
      <c r="AA214" s="53">
        <f t="shared" si="68"/>
        <v>-1.648397349400426</v>
      </c>
      <c r="AB214" s="53">
        <f t="shared" si="69"/>
        <v>1.648397349400426</v>
      </c>
      <c r="AC214" s="52">
        <f t="shared" si="70"/>
        <v>-0.29092980521867418</v>
      </c>
      <c r="AD214" s="52">
        <f t="shared" si="71"/>
        <v>-1</v>
      </c>
      <c r="AE214" s="52">
        <f t="shared" si="72"/>
        <v>-1</v>
      </c>
      <c r="AF214" s="52">
        <f t="shared" si="74"/>
        <v>-1.9238622520097621</v>
      </c>
      <c r="AG214" s="76">
        <f t="shared" si="75"/>
        <v>1.9238622520097621</v>
      </c>
      <c r="AH214" s="52">
        <f t="shared" si="76"/>
        <v>-1.5106648980957544</v>
      </c>
      <c r="AI214" s="52">
        <f t="shared" si="77"/>
        <v>1.5106648980957544</v>
      </c>
      <c r="AJ214" s="52">
        <f t="shared" si="78"/>
        <v>-1.5029324467910925</v>
      </c>
      <c r="AK214" s="52">
        <f t="shared" si="79"/>
        <v>1.5029324467910925</v>
      </c>
      <c r="AL214" s="57"/>
      <c r="AM214" s="85"/>
    </row>
    <row r="215" spans="1:39" ht="16" customHeight="1" x14ac:dyDescent="0.2">
      <c r="A215" s="19" t="s">
        <v>124</v>
      </c>
      <c r="B215" s="19">
        <v>2012</v>
      </c>
      <c r="C215" s="19">
        <v>7</v>
      </c>
      <c r="D215" s="19" t="s">
        <v>60</v>
      </c>
      <c r="E215" s="47">
        <v>41113</v>
      </c>
      <c r="F215" s="47">
        <v>41118</v>
      </c>
      <c r="G215" s="19">
        <v>1</v>
      </c>
      <c r="H215" s="48">
        <v>50.5</v>
      </c>
      <c r="I215" s="48">
        <v>49.5</v>
      </c>
      <c r="J215" s="49">
        <v>0.9</v>
      </c>
      <c r="K215" s="48" t="s">
        <v>60</v>
      </c>
      <c r="L215" s="48" t="s">
        <v>60</v>
      </c>
      <c r="M215" s="47">
        <v>41113</v>
      </c>
      <c r="N215" s="50" t="s">
        <v>60</v>
      </c>
      <c r="O215" s="48">
        <f>VLOOKUP($B215,_data_elections!$A$2:$E$6,5,0)</f>
        <v>51.963862252009761</v>
      </c>
      <c r="P215" s="51">
        <f>IF(ISERROR(VLOOKUP(M215,_data_RCP!$B:$D,3,0)),"",VLOOKUP(M215,_data_RCP!$B:$D,3,0))</f>
        <v>50.606394707828009</v>
      </c>
      <c r="Q215" s="52">
        <f t="shared" si="60"/>
        <v>-1.4638622520097613</v>
      </c>
      <c r="R215" s="53">
        <f t="shared" si="62"/>
        <v>-1.3574675441817519</v>
      </c>
      <c r="S215" s="53">
        <f t="shared" si="63"/>
        <v>1.4638622520097613</v>
      </c>
      <c r="T215" s="53">
        <f t="shared" si="64"/>
        <v>1.3574675441817519</v>
      </c>
      <c r="U215" s="52">
        <f t="shared" si="65"/>
        <v>-0.10639470782800942</v>
      </c>
      <c r="V215" s="52">
        <f t="shared" si="66"/>
        <v>-1</v>
      </c>
      <c r="W215" s="52">
        <f t="shared" si="67"/>
        <v>-1</v>
      </c>
      <c r="X215" s="52">
        <f t="shared" si="61"/>
        <v>-0.10639470782800942</v>
      </c>
      <c r="Y215" s="52">
        <f>VLOOKUP(M215,_data_models!$B:$D,3,0)</f>
        <v>50.04</v>
      </c>
      <c r="Z215" s="52">
        <f t="shared" si="73"/>
        <v>50.382131569275998</v>
      </c>
      <c r="AA215" s="53">
        <f t="shared" si="68"/>
        <v>-1.5817306827337632</v>
      </c>
      <c r="AB215" s="53">
        <f t="shared" si="69"/>
        <v>1.5817306827337632</v>
      </c>
      <c r="AC215" s="52">
        <f t="shared" si="70"/>
        <v>-0.2242631385520113</v>
      </c>
      <c r="AD215" s="52">
        <f t="shared" si="71"/>
        <v>-1</v>
      </c>
      <c r="AE215" s="52">
        <f t="shared" si="72"/>
        <v>-1</v>
      </c>
      <c r="AF215" s="52">
        <f t="shared" si="74"/>
        <v>-1.9238622520097621</v>
      </c>
      <c r="AG215" s="76">
        <f t="shared" si="75"/>
        <v>1.9238622520097621</v>
      </c>
      <c r="AH215" s="52">
        <f t="shared" si="76"/>
        <v>-1.4106648980957601</v>
      </c>
      <c r="AI215" s="52">
        <f t="shared" si="77"/>
        <v>1.4106648980957601</v>
      </c>
      <c r="AJ215" s="52">
        <f t="shared" si="78"/>
        <v>-1.4695991134577611</v>
      </c>
      <c r="AK215" s="52">
        <f t="shared" si="79"/>
        <v>1.4695991134577611</v>
      </c>
      <c r="AL215" s="57"/>
      <c r="AM215" s="85"/>
    </row>
    <row r="216" spans="1:39" ht="16" customHeight="1" x14ac:dyDescent="0.2">
      <c r="A216" s="19" t="s">
        <v>124</v>
      </c>
      <c r="B216" s="19">
        <v>2012</v>
      </c>
      <c r="C216" s="19">
        <v>7</v>
      </c>
      <c r="D216" s="19" t="s">
        <v>60</v>
      </c>
      <c r="E216" s="47">
        <v>41113</v>
      </c>
      <c r="F216" s="47">
        <v>41118</v>
      </c>
      <c r="G216" s="19">
        <v>4</v>
      </c>
      <c r="H216" s="48">
        <v>50.5</v>
      </c>
      <c r="I216" s="48">
        <v>49.5</v>
      </c>
      <c r="J216" s="49">
        <v>0.9</v>
      </c>
      <c r="K216" s="48" t="s">
        <v>60</v>
      </c>
      <c r="L216" s="48" t="s">
        <v>60</v>
      </c>
      <c r="M216" s="47">
        <v>41113</v>
      </c>
      <c r="N216" s="50" t="s">
        <v>60</v>
      </c>
      <c r="O216" s="48">
        <f>VLOOKUP($B216,_data_elections!$A$2:$E$6,5,0)</f>
        <v>51.963862252009761</v>
      </c>
      <c r="P216" s="51">
        <f>IF(ISERROR(VLOOKUP(M216,_data_RCP!$B:$D,3,0)),"",VLOOKUP(M216,_data_RCP!$B:$D,3,0))</f>
        <v>50.606394707828009</v>
      </c>
      <c r="Q216" s="52">
        <f t="shared" si="60"/>
        <v>-1.4638622520097613</v>
      </c>
      <c r="R216" s="53">
        <f t="shared" si="62"/>
        <v>-1.3574675441817519</v>
      </c>
      <c r="S216" s="53">
        <f t="shared" si="63"/>
        <v>1.4638622520097613</v>
      </c>
      <c r="T216" s="53">
        <f t="shared" si="64"/>
        <v>1.3574675441817519</v>
      </c>
      <c r="U216" s="52">
        <f t="shared" si="65"/>
        <v>-0.10639470782800942</v>
      </c>
      <c r="V216" s="52">
        <f t="shared" si="66"/>
        <v>-1</v>
      </c>
      <c r="W216" s="52">
        <f t="shared" si="67"/>
        <v>-1</v>
      </c>
      <c r="X216" s="52">
        <f t="shared" si="61"/>
        <v>-0.10639470782800942</v>
      </c>
      <c r="Y216" s="52">
        <f>VLOOKUP(M216,_data_models!$B:$D,3,0)</f>
        <v>50.04</v>
      </c>
      <c r="Z216" s="52">
        <f t="shared" si="73"/>
        <v>50.382131569275998</v>
      </c>
      <c r="AA216" s="53">
        <f t="shared" si="68"/>
        <v>-1.5817306827337632</v>
      </c>
      <c r="AB216" s="53">
        <f t="shared" si="69"/>
        <v>1.5817306827337632</v>
      </c>
      <c r="AC216" s="52">
        <f t="shared" si="70"/>
        <v>-0.2242631385520113</v>
      </c>
      <c r="AD216" s="52">
        <f t="shared" si="71"/>
        <v>-1</v>
      </c>
      <c r="AE216" s="52">
        <f t="shared" si="72"/>
        <v>-1</v>
      </c>
      <c r="AF216" s="52">
        <f t="shared" si="74"/>
        <v>-1.9238622520097621</v>
      </c>
      <c r="AG216" s="76">
        <f t="shared" si="75"/>
        <v>1.9238622520097621</v>
      </c>
      <c r="AH216" s="52">
        <f t="shared" si="76"/>
        <v>-1.4106648980957601</v>
      </c>
      <c r="AI216" s="52">
        <f t="shared" si="77"/>
        <v>1.4106648980957601</v>
      </c>
      <c r="AJ216" s="52">
        <f t="shared" si="78"/>
        <v>-1.4695991134577611</v>
      </c>
      <c r="AK216" s="52">
        <f t="shared" si="79"/>
        <v>1.4695991134577611</v>
      </c>
      <c r="AL216" s="57"/>
      <c r="AM216" s="85"/>
    </row>
    <row r="217" spans="1:39" ht="16" customHeight="1" x14ac:dyDescent="0.2">
      <c r="A217" s="19" t="s">
        <v>124</v>
      </c>
      <c r="B217" s="19">
        <v>2012</v>
      </c>
      <c r="C217" s="19">
        <v>7</v>
      </c>
      <c r="D217" s="19" t="s">
        <v>60</v>
      </c>
      <c r="E217" s="47">
        <v>41113</v>
      </c>
      <c r="F217" s="47">
        <v>41118</v>
      </c>
      <c r="G217" s="19">
        <v>11</v>
      </c>
      <c r="H217" s="48">
        <v>51</v>
      </c>
      <c r="I217" s="48">
        <v>49</v>
      </c>
      <c r="J217" s="49">
        <v>0.85</v>
      </c>
      <c r="K217" s="48" t="s">
        <v>60</v>
      </c>
      <c r="L217" s="48" t="s">
        <v>60</v>
      </c>
      <c r="M217" s="47">
        <v>41113</v>
      </c>
      <c r="N217" s="50" t="s">
        <v>60</v>
      </c>
      <c r="O217" s="48">
        <f>VLOOKUP($B217,_data_elections!$A$2:$E$6,5,0)</f>
        <v>51.963862252009761</v>
      </c>
      <c r="P217" s="51">
        <f>IF(ISERROR(VLOOKUP(M217,_data_RCP!$B:$D,3,0)),"",VLOOKUP(M217,_data_RCP!$B:$D,3,0))</f>
        <v>50.606394707828009</v>
      </c>
      <c r="Q217" s="52">
        <f t="shared" si="60"/>
        <v>-0.96386225200976128</v>
      </c>
      <c r="R217" s="53">
        <f t="shared" si="62"/>
        <v>-1.3574675441817519</v>
      </c>
      <c r="S217" s="53">
        <f t="shared" si="63"/>
        <v>0.96386225200976128</v>
      </c>
      <c r="T217" s="53">
        <f t="shared" si="64"/>
        <v>1.3574675441817519</v>
      </c>
      <c r="U217" s="52">
        <f t="shared" si="65"/>
        <v>0.39360529217199058</v>
      </c>
      <c r="V217" s="52">
        <f t="shared" si="66"/>
        <v>1</v>
      </c>
      <c r="W217" s="52">
        <f t="shared" si="67"/>
        <v>1</v>
      </c>
      <c r="X217" s="52">
        <f t="shared" si="61"/>
        <v>0.39360529217199058</v>
      </c>
      <c r="Y217" s="52">
        <f>VLOOKUP(M217,_data_models!$B:$D,3,0)</f>
        <v>50.04</v>
      </c>
      <c r="Z217" s="52">
        <f t="shared" si="73"/>
        <v>50.548798235942662</v>
      </c>
      <c r="AA217" s="53">
        <f t="shared" si="68"/>
        <v>-1.4150640160670989</v>
      </c>
      <c r="AB217" s="53">
        <f t="shared" si="69"/>
        <v>1.4150640160670989</v>
      </c>
      <c r="AC217" s="52">
        <f t="shared" si="70"/>
        <v>-5.7596471885347E-2</v>
      </c>
      <c r="AD217" s="52">
        <f t="shared" si="71"/>
        <v>-1</v>
      </c>
      <c r="AE217" s="52">
        <f t="shared" si="72"/>
        <v>-1</v>
      </c>
      <c r="AF217" s="52">
        <f t="shared" si="74"/>
        <v>-1.9238622520097621</v>
      </c>
      <c r="AG217" s="76">
        <f t="shared" si="75"/>
        <v>1.9238622520097621</v>
      </c>
      <c r="AH217" s="52">
        <f t="shared" si="76"/>
        <v>-1.1606648980957601</v>
      </c>
      <c r="AI217" s="52">
        <f t="shared" si="77"/>
        <v>1.1606648980957601</v>
      </c>
      <c r="AJ217" s="52">
        <f t="shared" si="78"/>
        <v>-1.3862657801244254</v>
      </c>
      <c r="AK217" s="52">
        <f t="shared" si="79"/>
        <v>1.3862657801244254</v>
      </c>
      <c r="AL217" s="57"/>
      <c r="AM217" s="85"/>
    </row>
    <row r="218" spans="1:39" ht="16" customHeight="1" x14ac:dyDescent="0.2">
      <c r="A218" s="19" t="s">
        <v>124</v>
      </c>
      <c r="B218" s="19">
        <v>2012</v>
      </c>
      <c r="C218" s="19">
        <v>7</v>
      </c>
      <c r="D218" s="19" t="s">
        <v>60</v>
      </c>
      <c r="E218" s="47">
        <v>41113</v>
      </c>
      <c r="F218" s="47">
        <v>41118</v>
      </c>
      <c r="G218" s="19">
        <v>15</v>
      </c>
      <c r="H218" s="48">
        <v>51</v>
      </c>
      <c r="I218" s="48">
        <v>49</v>
      </c>
      <c r="J218" s="49">
        <v>0.8</v>
      </c>
      <c r="K218" s="48" t="s">
        <v>60</v>
      </c>
      <c r="L218" s="48" t="s">
        <v>60</v>
      </c>
      <c r="M218" s="47">
        <v>41113</v>
      </c>
      <c r="N218" s="50" t="s">
        <v>60</v>
      </c>
      <c r="O218" s="48">
        <f>VLOOKUP($B218,_data_elections!$A$2:$E$6,5,0)</f>
        <v>51.963862252009761</v>
      </c>
      <c r="P218" s="51">
        <f>IF(ISERROR(VLOOKUP(M218,_data_RCP!$B:$D,3,0)),"",VLOOKUP(M218,_data_RCP!$B:$D,3,0))</f>
        <v>50.606394707828009</v>
      </c>
      <c r="Q218" s="52">
        <f t="shared" si="60"/>
        <v>-0.96386225200976128</v>
      </c>
      <c r="R218" s="53">
        <f t="shared" si="62"/>
        <v>-1.3574675441817519</v>
      </c>
      <c r="S218" s="53">
        <f t="shared" si="63"/>
        <v>0.96386225200976128</v>
      </c>
      <c r="T218" s="53">
        <f t="shared" si="64"/>
        <v>1.3574675441817519</v>
      </c>
      <c r="U218" s="52">
        <f t="shared" si="65"/>
        <v>0.39360529217199058</v>
      </c>
      <c r="V218" s="52">
        <f t="shared" si="66"/>
        <v>1</v>
      </c>
      <c r="W218" s="52">
        <f t="shared" si="67"/>
        <v>1</v>
      </c>
      <c r="X218" s="52">
        <f t="shared" si="61"/>
        <v>0.39360529217199058</v>
      </c>
      <c r="Y218" s="52">
        <f>VLOOKUP(M218,_data_models!$B:$D,3,0)</f>
        <v>50.04</v>
      </c>
      <c r="Z218" s="52">
        <f t="shared" si="73"/>
        <v>50.548798235942662</v>
      </c>
      <c r="AA218" s="53">
        <f t="shared" si="68"/>
        <v>-1.4150640160670989</v>
      </c>
      <c r="AB218" s="53">
        <f t="shared" si="69"/>
        <v>1.4150640160670989</v>
      </c>
      <c r="AC218" s="52">
        <f t="shared" si="70"/>
        <v>-5.7596471885347E-2</v>
      </c>
      <c r="AD218" s="52">
        <f t="shared" si="71"/>
        <v>-1</v>
      </c>
      <c r="AE218" s="52">
        <f t="shared" si="72"/>
        <v>-1</v>
      </c>
      <c r="AF218" s="52">
        <f t="shared" si="74"/>
        <v>-1.9238622520097621</v>
      </c>
      <c r="AG218" s="76">
        <f t="shared" si="75"/>
        <v>1.9238622520097621</v>
      </c>
      <c r="AH218" s="52">
        <f t="shared" si="76"/>
        <v>-1.1606648980957601</v>
      </c>
      <c r="AI218" s="52">
        <f t="shared" si="77"/>
        <v>1.1606648980957601</v>
      </c>
      <c r="AJ218" s="52">
        <f t="shared" si="78"/>
        <v>-1.3862657801244254</v>
      </c>
      <c r="AK218" s="52">
        <f t="shared" si="79"/>
        <v>1.3862657801244254</v>
      </c>
      <c r="AL218" s="57"/>
      <c r="AM218" s="85"/>
    </row>
    <row r="219" spans="1:39" ht="16" customHeight="1" x14ac:dyDescent="0.2">
      <c r="A219" s="19" t="s">
        <v>124</v>
      </c>
      <c r="B219" s="19">
        <v>2012</v>
      </c>
      <c r="C219" s="19">
        <v>7</v>
      </c>
      <c r="D219" s="19" t="s">
        <v>60</v>
      </c>
      <c r="E219" s="47">
        <v>41113</v>
      </c>
      <c r="F219" s="47">
        <v>41118</v>
      </c>
      <c r="G219" s="19">
        <v>8</v>
      </c>
      <c r="H219" s="48">
        <v>51.5</v>
      </c>
      <c r="I219" s="48">
        <v>48.5</v>
      </c>
      <c r="J219" s="49">
        <v>0.95</v>
      </c>
      <c r="K219" s="48" t="s">
        <v>60</v>
      </c>
      <c r="L219" s="48" t="s">
        <v>60</v>
      </c>
      <c r="M219" s="47">
        <v>41113</v>
      </c>
      <c r="N219" s="50" t="s">
        <v>60</v>
      </c>
      <c r="O219" s="48">
        <f>VLOOKUP($B219,_data_elections!$A$2:$E$6,5,0)</f>
        <v>51.963862252009761</v>
      </c>
      <c r="P219" s="51">
        <f>IF(ISERROR(VLOOKUP(M219,_data_RCP!$B:$D,3,0)),"",VLOOKUP(M219,_data_RCP!$B:$D,3,0))</f>
        <v>50.606394707828009</v>
      </c>
      <c r="Q219" s="52">
        <f t="shared" si="60"/>
        <v>-0.46386225200976128</v>
      </c>
      <c r="R219" s="53">
        <f t="shared" si="62"/>
        <v>-1.3574675441817519</v>
      </c>
      <c r="S219" s="53">
        <f t="shared" si="63"/>
        <v>0.46386225200976128</v>
      </c>
      <c r="T219" s="53">
        <f t="shared" si="64"/>
        <v>1.3574675441817519</v>
      </c>
      <c r="U219" s="52">
        <f t="shared" si="65"/>
        <v>0.89360529217199058</v>
      </c>
      <c r="V219" s="52">
        <f t="shared" si="66"/>
        <v>1</v>
      </c>
      <c r="W219" s="52">
        <f t="shared" si="67"/>
        <v>1</v>
      </c>
      <c r="X219" s="52">
        <f t="shared" si="61"/>
        <v>0.89360529217199058</v>
      </c>
      <c r="Y219" s="52">
        <f>VLOOKUP(M219,_data_models!$B:$D,3,0)</f>
        <v>50.04</v>
      </c>
      <c r="Z219" s="52">
        <f t="shared" si="73"/>
        <v>50.715464902609334</v>
      </c>
      <c r="AA219" s="53">
        <f t="shared" si="68"/>
        <v>-1.2483973494004275</v>
      </c>
      <c r="AB219" s="53">
        <f t="shared" si="69"/>
        <v>1.2483973494004275</v>
      </c>
      <c r="AC219" s="52">
        <f t="shared" si="70"/>
        <v>0.1090701947813244</v>
      </c>
      <c r="AD219" s="52">
        <f t="shared" si="71"/>
        <v>1</v>
      </c>
      <c r="AE219" s="52">
        <f t="shared" si="72"/>
        <v>1</v>
      </c>
      <c r="AF219" s="52">
        <f t="shared" si="74"/>
        <v>-1.9238622520097621</v>
      </c>
      <c r="AG219" s="76">
        <f t="shared" si="75"/>
        <v>1.9238622520097621</v>
      </c>
      <c r="AH219" s="52">
        <f t="shared" si="76"/>
        <v>-0.91066489809576012</v>
      </c>
      <c r="AI219" s="52">
        <f t="shared" si="77"/>
        <v>0.91066489809576012</v>
      </c>
      <c r="AJ219" s="52">
        <f t="shared" si="78"/>
        <v>-1.3029324467910897</v>
      </c>
      <c r="AK219" s="52">
        <f t="shared" si="79"/>
        <v>1.3029324467910897</v>
      </c>
      <c r="AL219" s="57"/>
      <c r="AM219" s="85"/>
    </row>
    <row r="220" spans="1:39" ht="16" customHeight="1" x14ac:dyDescent="0.2">
      <c r="A220" s="19" t="s">
        <v>124</v>
      </c>
      <c r="B220" s="19">
        <v>2012</v>
      </c>
      <c r="C220" s="19">
        <v>7</v>
      </c>
      <c r="D220" s="19" t="s">
        <v>60</v>
      </c>
      <c r="E220" s="47">
        <v>41113</v>
      </c>
      <c r="F220" s="47">
        <v>41118</v>
      </c>
      <c r="G220" s="19">
        <v>6</v>
      </c>
      <c r="H220" s="48">
        <v>51.5</v>
      </c>
      <c r="I220" s="48">
        <v>48.5</v>
      </c>
      <c r="J220" s="49">
        <v>0.95</v>
      </c>
      <c r="K220" s="48" t="s">
        <v>60</v>
      </c>
      <c r="L220" s="48" t="s">
        <v>60</v>
      </c>
      <c r="M220" s="47">
        <v>41113</v>
      </c>
      <c r="N220" s="50" t="s">
        <v>60</v>
      </c>
      <c r="O220" s="48">
        <f>VLOOKUP($B220,_data_elections!$A$2:$E$6,5,0)</f>
        <v>51.963862252009761</v>
      </c>
      <c r="P220" s="51">
        <f>IF(ISERROR(VLOOKUP(M220,_data_RCP!$B:$D,3,0)),"",VLOOKUP(M220,_data_RCP!$B:$D,3,0))</f>
        <v>50.606394707828009</v>
      </c>
      <c r="Q220" s="52">
        <f t="shared" si="60"/>
        <v>-0.46386225200976128</v>
      </c>
      <c r="R220" s="53">
        <f t="shared" si="62"/>
        <v>-1.3574675441817519</v>
      </c>
      <c r="S220" s="53">
        <f t="shared" si="63"/>
        <v>0.46386225200976128</v>
      </c>
      <c r="T220" s="53">
        <f t="shared" si="64"/>
        <v>1.3574675441817519</v>
      </c>
      <c r="U220" s="52">
        <f t="shared" si="65"/>
        <v>0.89360529217199058</v>
      </c>
      <c r="V220" s="52">
        <f t="shared" si="66"/>
        <v>1</v>
      </c>
      <c r="W220" s="52">
        <f t="shared" si="67"/>
        <v>1</v>
      </c>
      <c r="X220" s="52">
        <f t="shared" si="61"/>
        <v>0.89360529217199058</v>
      </c>
      <c r="Y220" s="52">
        <f>VLOOKUP(M220,_data_models!$B:$D,3,0)</f>
        <v>50.04</v>
      </c>
      <c r="Z220" s="52">
        <f t="shared" si="73"/>
        <v>50.715464902609334</v>
      </c>
      <c r="AA220" s="53">
        <f t="shared" si="68"/>
        <v>-1.2483973494004275</v>
      </c>
      <c r="AB220" s="53">
        <f t="shared" si="69"/>
        <v>1.2483973494004275</v>
      </c>
      <c r="AC220" s="52">
        <f t="shared" si="70"/>
        <v>0.1090701947813244</v>
      </c>
      <c r="AD220" s="52">
        <f t="shared" si="71"/>
        <v>1</v>
      </c>
      <c r="AE220" s="52">
        <f t="shared" si="72"/>
        <v>1</v>
      </c>
      <c r="AF220" s="52">
        <f t="shared" si="74"/>
        <v>-1.9238622520097621</v>
      </c>
      <c r="AG220" s="76">
        <f t="shared" si="75"/>
        <v>1.9238622520097621</v>
      </c>
      <c r="AH220" s="52">
        <f t="shared" si="76"/>
        <v>-0.91066489809576012</v>
      </c>
      <c r="AI220" s="52">
        <f t="shared" si="77"/>
        <v>0.91066489809576012</v>
      </c>
      <c r="AJ220" s="52">
        <f t="shared" si="78"/>
        <v>-1.3029324467910897</v>
      </c>
      <c r="AK220" s="52">
        <f t="shared" si="79"/>
        <v>1.3029324467910897</v>
      </c>
      <c r="AL220" s="57"/>
      <c r="AM220" s="85"/>
    </row>
    <row r="221" spans="1:39" ht="16" customHeight="1" x14ac:dyDescent="0.2">
      <c r="A221" s="19" t="s">
        <v>124</v>
      </c>
      <c r="B221" s="19">
        <v>2012</v>
      </c>
      <c r="C221" s="19">
        <v>7</v>
      </c>
      <c r="D221" s="19" t="s">
        <v>60</v>
      </c>
      <c r="E221" s="47">
        <v>41113</v>
      </c>
      <c r="F221" s="47">
        <v>41118</v>
      </c>
      <c r="G221" s="19">
        <v>13</v>
      </c>
      <c r="H221" s="48">
        <v>49</v>
      </c>
      <c r="I221" s="48">
        <v>51</v>
      </c>
      <c r="J221" s="49">
        <v>0.95</v>
      </c>
      <c r="K221" s="48" t="s">
        <v>60</v>
      </c>
      <c r="L221" s="48" t="s">
        <v>60</v>
      </c>
      <c r="M221" s="47">
        <v>41117</v>
      </c>
      <c r="N221" s="50" t="s">
        <v>60</v>
      </c>
      <c r="O221" s="48">
        <f>VLOOKUP($B221,_data_elections!$A$2:$E$6,5,0)</f>
        <v>51.963862252009761</v>
      </c>
      <c r="P221" s="51">
        <f>IF(ISERROR(VLOOKUP(M221,_data_RCP!$B:$D,3,0)),"",VLOOKUP(M221,_data_RCP!$B:$D,3,0))</f>
        <v>50.599781897491823</v>
      </c>
      <c r="Q221" s="52">
        <f t="shared" si="60"/>
        <v>-2.9638622520097613</v>
      </c>
      <c r="R221" s="53">
        <f t="shared" si="62"/>
        <v>-1.3640803545179381</v>
      </c>
      <c r="S221" s="53">
        <f t="shared" si="63"/>
        <v>2.9638622520097613</v>
      </c>
      <c r="T221" s="53">
        <f t="shared" si="64"/>
        <v>1.3640803545179381</v>
      </c>
      <c r="U221" s="52">
        <f t="shared" si="65"/>
        <v>-1.5997818974918232</v>
      </c>
      <c r="V221" s="52">
        <f t="shared" si="66"/>
        <v>-1</v>
      </c>
      <c r="W221" s="52">
        <f t="shared" si="67"/>
        <v>-1</v>
      </c>
      <c r="X221" s="52">
        <f t="shared" si="61"/>
        <v>-1.5997818974918232</v>
      </c>
      <c r="Y221" s="52">
        <f>VLOOKUP(M221,_data_models!$B:$D,3,0)</f>
        <v>49.760000000000005</v>
      </c>
      <c r="Z221" s="52">
        <f t="shared" si="73"/>
        <v>49.786593965830605</v>
      </c>
      <c r="AA221" s="53">
        <f t="shared" si="68"/>
        <v>-2.1772682861791566</v>
      </c>
      <c r="AB221" s="53">
        <f t="shared" si="69"/>
        <v>2.1772682861791566</v>
      </c>
      <c r="AC221" s="52">
        <f t="shared" si="70"/>
        <v>-0.8131879316612185</v>
      </c>
      <c r="AD221" s="52">
        <f t="shared" si="71"/>
        <v>-1</v>
      </c>
      <c r="AE221" s="52">
        <f t="shared" si="72"/>
        <v>-1</v>
      </c>
      <c r="AF221" s="52">
        <f t="shared" si="74"/>
        <v>-2.2038622520097562</v>
      </c>
      <c r="AG221" s="76">
        <f t="shared" si="75"/>
        <v>2.2038622520097562</v>
      </c>
      <c r="AH221" s="52">
        <f t="shared" si="76"/>
        <v>-2.1639713032638497</v>
      </c>
      <c r="AI221" s="52">
        <f t="shared" si="77"/>
        <v>2.1639713032638497</v>
      </c>
      <c r="AJ221" s="52">
        <f t="shared" si="78"/>
        <v>-1.7706743203485473</v>
      </c>
      <c r="AK221" s="52">
        <f t="shared" si="79"/>
        <v>1.7706743203485473</v>
      </c>
      <c r="AL221" s="57"/>
      <c r="AM221" s="85"/>
    </row>
    <row r="222" spans="1:39" ht="16" customHeight="1" x14ac:dyDescent="0.2">
      <c r="A222" s="19" t="s">
        <v>124</v>
      </c>
      <c r="B222" s="19">
        <v>2012</v>
      </c>
      <c r="C222" s="19">
        <v>7</v>
      </c>
      <c r="D222" s="19" t="s">
        <v>60</v>
      </c>
      <c r="E222" s="47">
        <v>41113</v>
      </c>
      <c r="F222" s="47">
        <v>41118</v>
      </c>
      <c r="G222" s="19">
        <v>12</v>
      </c>
      <c r="H222" s="48">
        <v>49</v>
      </c>
      <c r="I222" s="48">
        <v>51</v>
      </c>
      <c r="J222" s="49">
        <v>1</v>
      </c>
      <c r="K222" s="48" t="s">
        <v>60</v>
      </c>
      <c r="L222" s="48" t="s">
        <v>60</v>
      </c>
      <c r="M222" s="47">
        <v>41117</v>
      </c>
      <c r="N222" s="50" t="s">
        <v>60</v>
      </c>
      <c r="O222" s="48">
        <f>VLOOKUP($B222,_data_elections!$A$2:$E$6,5,0)</f>
        <v>51.963862252009761</v>
      </c>
      <c r="P222" s="51">
        <f>IF(ISERROR(VLOOKUP(M222,_data_RCP!$B:$D,3,0)),"",VLOOKUP(M222,_data_RCP!$B:$D,3,0))</f>
        <v>50.599781897491823</v>
      </c>
      <c r="Q222" s="52">
        <f t="shared" si="60"/>
        <v>-2.9638622520097613</v>
      </c>
      <c r="R222" s="53">
        <f t="shared" si="62"/>
        <v>-1.3640803545179381</v>
      </c>
      <c r="S222" s="53">
        <f t="shared" si="63"/>
        <v>2.9638622520097613</v>
      </c>
      <c r="T222" s="53">
        <f t="shared" si="64"/>
        <v>1.3640803545179381</v>
      </c>
      <c r="U222" s="52">
        <f t="shared" si="65"/>
        <v>-1.5997818974918232</v>
      </c>
      <c r="V222" s="52">
        <f t="shared" si="66"/>
        <v>-1</v>
      </c>
      <c r="W222" s="52">
        <f t="shared" si="67"/>
        <v>-1</v>
      </c>
      <c r="X222" s="52">
        <f t="shared" si="61"/>
        <v>-1.5997818974918232</v>
      </c>
      <c r="Y222" s="52">
        <f>VLOOKUP(M222,_data_models!$B:$D,3,0)</f>
        <v>49.760000000000005</v>
      </c>
      <c r="Z222" s="52">
        <f t="shared" si="73"/>
        <v>49.786593965830605</v>
      </c>
      <c r="AA222" s="53">
        <f t="shared" si="68"/>
        <v>-2.1772682861791566</v>
      </c>
      <c r="AB222" s="53">
        <f t="shared" si="69"/>
        <v>2.1772682861791566</v>
      </c>
      <c r="AC222" s="52">
        <f t="shared" si="70"/>
        <v>-0.8131879316612185</v>
      </c>
      <c r="AD222" s="52">
        <f t="shared" si="71"/>
        <v>-1</v>
      </c>
      <c r="AE222" s="52">
        <f t="shared" si="72"/>
        <v>-1</v>
      </c>
      <c r="AF222" s="52">
        <f t="shared" si="74"/>
        <v>-2.2038622520097562</v>
      </c>
      <c r="AG222" s="76">
        <f t="shared" si="75"/>
        <v>2.2038622520097562</v>
      </c>
      <c r="AH222" s="52">
        <f t="shared" si="76"/>
        <v>-2.1639713032638497</v>
      </c>
      <c r="AI222" s="52">
        <f t="shared" si="77"/>
        <v>2.1639713032638497</v>
      </c>
      <c r="AJ222" s="52">
        <f t="shared" si="78"/>
        <v>-1.7706743203485473</v>
      </c>
      <c r="AK222" s="52">
        <f t="shared" si="79"/>
        <v>1.7706743203485473</v>
      </c>
      <c r="AL222" s="57"/>
      <c r="AM222" s="85"/>
    </row>
    <row r="223" spans="1:39" ht="16" customHeight="1" x14ac:dyDescent="0.2">
      <c r="A223" s="19" t="s">
        <v>124</v>
      </c>
      <c r="B223" s="19">
        <v>2012</v>
      </c>
      <c r="C223" s="19">
        <v>7</v>
      </c>
      <c r="D223" s="19" t="s">
        <v>60</v>
      </c>
      <c r="E223" s="47">
        <v>41113</v>
      </c>
      <c r="F223" s="47">
        <v>41118</v>
      </c>
      <c r="G223" s="19">
        <v>9</v>
      </c>
      <c r="H223" s="48">
        <v>50.5</v>
      </c>
      <c r="I223" s="48">
        <v>49.5</v>
      </c>
      <c r="J223" s="49">
        <v>0.98</v>
      </c>
      <c r="K223" s="48" t="s">
        <v>60</v>
      </c>
      <c r="L223" s="48" t="s">
        <v>60</v>
      </c>
      <c r="M223" s="47">
        <v>41117</v>
      </c>
      <c r="N223" s="50" t="s">
        <v>60</v>
      </c>
      <c r="O223" s="48">
        <f>VLOOKUP($B223,_data_elections!$A$2:$E$6,5,0)</f>
        <v>51.963862252009761</v>
      </c>
      <c r="P223" s="51">
        <f>IF(ISERROR(VLOOKUP(M223,_data_RCP!$B:$D,3,0)),"",VLOOKUP(M223,_data_RCP!$B:$D,3,0))</f>
        <v>50.599781897491823</v>
      </c>
      <c r="Q223" s="52">
        <f t="shared" si="60"/>
        <v>-1.4638622520097613</v>
      </c>
      <c r="R223" s="53">
        <f t="shared" si="62"/>
        <v>-1.3640803545179381</v>
      </c>
      <c r="S223" s="53">
        <f t="shared" si="63"/>
        <v>1.4638622520097613</v>
      </c>
      <c r="T223" s="53">
        <f t="shared" si="64"/>
        <v>1.3640803545179381</v>
      </c>
      <c r="U223" s="52">
        <f t="shared" si="65"/>
        <v>-9.9781897491823202E-2</v>
      </c>
      <c r="V223" s="52">
        <f t="shared" si="66"/>
        <v>-1</v>
      </c>
      <c r="W223" s="52">
        <f t="shared" si="67"/>
        <v>-1</v>
      </c>
      <c r="X223" s="52">
        <f t="shared" si="61"/>
        <v>-9.9781897491823202E-2</v>
      </c>
      <c r="Y223" s="52">
        <f>VLOOKUP(M223,_data_models!$B:$D,3,0)</f>
        <v>49.760000000000005</v>
      </c>
      <c r="Z223" s="52">
        <f t="shared" si="73"/>
        <v>50.286593965830605</v>
      </c>
      <c r="AA223" s="53">
        <f t="shared" si="68"/>
        <v>-1.6772682861791566</v>
      </c>
      <c r="AB223" s="53">
        <f t="shared" si="69"/>
        <v>1.6772682861791566</v>
      </c>
      <c r="AC223" s="52">
        <f t="shared" si="70"/>
        <v>-0.3131879316612185</v>
      </c>
      <c r="AD223" s="52">
        <f t="shared" si="71"/>
        <v>-1</v>
      </c>
      <c r="AE223" s="52">
        <f t="shared" si="72"/>
        <v>-1</v>
      </c>
      <c r="AF223" s="52">
        <f t="shared" si="74"/>
        <v>-2.2038622520097562</v>
      </c>
      <c r="AG223" s="76">
        <f t="shared" si="75"/>
        <v>2.2038622520097562</v>
      </c>
      <c r="AH223" s="52">
        <f t="shared" si="76"/>
        <v>-1.4139713032638497</v>
      </c>
      <c r="AI223" s="52">
        <f t="shared" si="77"/>
        <v>1.4139713032638497</v>
      </c>
      <c r="AJ223" s="52">
        <f t="shared" si="78"/>
        <v>-1.5206743203485473</v>
      </c>
      <c r="AK223" s="52">
        <f t="shared" si="79"/>
        <v>1.5206743203485473</v>
      </c>
      <c r="AL223" s="57"/>
      <c r="AM223" s="85"/>
    </row>
    <row r="224" spans="1:39" ht="16" customHeight="1" x14ac:dyDescent="0.2">
      <c r="A224" s="19" t="s">
        <v>124</v>
      </c>
      <c r="B224" s="19">
        <v>2012</v>
      </c>
      <c r="C224" s="19">
        <v>7</v>
      </c>
      <c r="D224" s="19" t="s">
        <v>60</v>
      </c>
      <c r="E224" s="47">
        <v>41113</v>
      </c>
      <c r="F224" s="47">
        <v>41118</v>
      </c>
      <c r="G224" s="19">
        <v>7</v>
      </c>
      <c r="H224" s="48">
        <v>52</v>
      </c>
      <c r="I224" s="48">
        <v>48</v>
      </c>
      <c r="J224" s="49">
        <v>0.99</v>
      </c>
      <c r="K224" s="48" t="s">
        <v>60</v>
      </c>
      <c r="L224" s="48" t="s">
        <v>60</v>
      </c>
      <c r="M224" s="47">
        <v>41117</v>
      </c>
      <c r="N224" s="50" t="s">
        <v>60</v>
      </c>
      <c r="O224" s="48">
        <f>VLOOKUP($B224,_data_elections!$A$2:$E$6,5,0)</f>
        <v>51.963862252009761</v>
      </c>
      <c r="P224" s="51">
        <f>IF(ISERROR(VLOOKUP(M224,_data_RCP!$B:$D,3,0)),"",VLOOKUP(M224,_data_RCP!$B:$D,3,0))</f>
        <v>50.599781897491823</v>
      </c>
      <c r="Q224" s="52">
        <f t="shared" si="60"/>
        <v>3.6137747990238722E-2</v>
      </c>
      <c r="R224" s="53">
        <f t="shared" si="62"/>
        <v>-1.3640803545179381</v>
      </c>
      <c r="S224" s="53">
        <f t="shared" si="63"/>
        <v>3.6137747990238722E-2</v>
      </c>
      <c r="T224" s="53">
        <f t="shared" si="64"/>
        <v>1.3640803545179381</v>
      </c>
      <c r="U224" s="52">
        <f t="shared" si="65"/>
        <v>1.3279426065276994</v>
      </c>
      <c r="V224" s="52">
        <f t="shared" si="66"/>
        <v>1</v>
      </c>
      <c r="W224" s="52">
        <f t="shared" si="67"/>
        <v>1</v>
      </c>
      <c r="X224" s="52">
        <f t="shared" si="61"/>
        <v>1.4002181025081768</v>
      </c>
      <c r="Y224" s="52">
        <f>VLOOKUP(M224,_data_models!$B:$D,3,0)</f>
        <v>49.760000000000005</v>
      </c>
      <c r="Z224" s="52">
        <f t="shared" si="73"/>
        <v>50.786593965830605</v>
      </c>
      <c r="AA224" s="53">
        <f t="shared" si="68"/>
        <v>-1.1772682861791566</v>
      </c>
      <c r="AB224" s="53">
        <f t="shared" si="69"/>
        <v>1.1772682861791566</v>
      </c>
      <c r="AC224" s="52">
        <f t="shared" si="70"/>
        <v>0.1868120683387815</v>
      </c>
      <c r="AD224" s="52">
        <f t="shared" si="71"/>
        <v>1</v>
      </c>
      <c r="AE224" s="52">
        <f t="shared" si="72"/>
        <v>1</v>
      </c>
      <c r="AF224" s="52">
        <f t="shared" si="74"/>
        <v>-2.2038622520097562</v>
      </c>
      <c r="AG224" s="76">
        <f t="shared" si="75"/>
        <v>2.2038622520097562</v>
      </c>
      <c r="AH224" s="52">
        <f t="shared" si="76"/>
        <v>-0.66397130326384968</v>
      </c>
      <c r="AI224" s="52">
        <f t="shared" si="77"/>
        <v>0.66397130326384968</v>
      </c>
      <c r="AJ224" s="52">
        <f t="shared" si="78"/>
        <v>-1.2706743203485473</v>
      </c>
      <c r="AK224" s="52">
        <f t="shared" si="79"/>
        <v>1.2706743203485473</v>
      </c>
      <c r="AL224" s="57"/>
      <c r="AM224" s="85"/>
    </row>
    <row r="225" spans="1:39" ht="16" customHeight="1" x14ac:dyDescent="0.2">
      <c r="A225" s="19" t="s">
        <v>124</v>
      </c>
      <c r="B225" s="19">
        <v>2012</v>
      </c>
      <c r="C225" s="19">
        <v>7</v>
      </c>
      <c r="D225" s="19" t="s">
        <v>60</v>
      </c>
      <c r="E225" s="47">
        <v>41113</v>
      </c>
      <c r="F225" s="47">
        <v>41118</v>
      </c>
      <c r="G225" s="19">
        <v>5</v>
      </c>
      <c r="H225" s="48">
        <v>49.5</v>
      </c>
      <c r="I225" s="48">
        <v>50.5</v>
      </c>
      <c r="J225" s="49">
        <v>0.9</v>
      </c>
      <c r="K225" s="48" t="s">
        <v>60</v>
      </c>
      <c r="L225" s="48" t="s">
        <v>60</v>
      </c>
      <c r="M225" s="47">
        <v>41118</v>
      </c>
      <c r="N225" s="50" t="s">
        <v>60</v>
      </c>
      <c r="O225" s="48">
        <f>VLOOKUP($B225,_data_elections!$A$2:$E$6,5,0)</f>
        <v>51.963862252009761</v>
      </c>
      <c r="P225" s="51">
        <f>IF(ISERROR(VLOOKUP(M225,_data_RCP!$B:$D,3,0)),"",VLOOKUP(M225,_data_RCP!$B:$D,3,0))</f>
        <v>50.710382513661202</v>
      </c>
      <c r="Q225" s="52">
        <f t="shared" si="60"/>
        <v>-2.4638622520097613</v>
      </c>
      <c r="R225" s="53">
        <f t="shared" si="62"/>
        <v>-1.2534797383485596</v>
      </c>
      <c r="S225" s="53">
        <f t="shared" si="63"/>
        <v>2.4638622520097613</v>
      </c>
      <c r="T225" s="53">
        <f t="shared" si="64"/>
        <v>1.2534797383485596</v>
      </c>
      <c r="U225" s="52">
        <f t="shared" si="65"/>
        <v>-1.2103825136612016</v>
      </c>
      <c r="V225" s="52">
        <f t="shared" si="66"/>
        <v>-1</v>
      </c>
      <c r="W225" s="52">
        <f t="shared" si="67"/>
        <v>-1</v>
      </c>
      <c r="X225" s="52">
        <f t="shared" si="61"/>
        <v>-1.2103825136612016</v>
      </c>
      <c r="Y225" s="52">
        <f>VLOOKUP(M225,_data_models!$B:$D,3,0)</f>
        <v>49.760000000000005</v>
      </c>
      <c r="Z225" s="52">
        <f t="shared" si="73"/>
        <v>49.990127504553733</v>
      </c>
      <c r="AA225" s="53">
        <f t="shared" si="68"/>
        <v>-1.9737347474560281</v>
      </c>
      <c r="AB225" s="53">
        <f t="shared" si="69"/>
        <v>1.9737347474560281</v>
      </c>
      <c r="AC225" s="52">
        <f t="shared" si="70"/>
        <v>-0.72025500910746842</v>
      </c>
      <c r="AD225" s="52">
        <f t="shared" si="71"/>
        <v>-1</v>
      </c>
      <c r="AE225" s="52">
        <f t="shared" si="72"/>
        <v>-1</v>
      </c>
      <c r="AF225" s="52">
        <f t="shared" si="74"/>
        <v>-2.2038622520097562</v>
      </c>
      <c r="AG225" s="76">
        <f t="shared" si="75"/>
        <v>2.2038622520097562</v>
      </c>
      <c r="AH225" s="52">
        <f t="shared" si="76"/>
        <v>-1.8586709951791605</v>
      </c>
      <c r="AI225" s="52">
        <f t="shared" si="77"/>
        <v>1.8586709951791605</v>
      </c>
      <c r="AJ225" s="52">
        <f t="shared" si="78"/>
        <v>-1.6136072429022903</v>
      </c>
      <c r="AK225" s="52">
        <f t="shared" si="79"/>
        <v>1.6136072429022903</v>
      </c>
      <c r="AL225" s="57"/>
      <c r="AM225" s="85"/>
    </row>
    <row r="226" spans="1:39" ht="16" customHeight="1" x14ac:dyDescent="0.2">
      <c r="A226" s="19" t="s">
        <v>125</v>
      </c>
      <c r="B226" s="19">
        <v>2012</v>
      </c>
      <c r="C226" s="19">
        <v>8</v>
      </c>
      <c r="D226" s="19" t="s">
        <v>60</v>
      </c>
      <c r="E226" s="47">
        <v>41145</v>
      </c>
      <c r="F226" s="47">
        <v>41150</v>
      </c>
      <c r="G226" s="19">
        <v>12</v>
      </c>
      <c r="H226" s="48">
        <v>49</v>
      </c>
      <c r="I226" s="48">
        <v>51</v>
      </c>
      <c r="J226" s="49">
        <v>1</v>
      </c>
      <c r="K226" s="48" t="s">
        <v>60</v>
      </c>
      <c r="L226" s="48" t="s">
        <v>60</v>
      </c>
      <c r="M226" s="47">
        <v>41145</v>
      </c>
      <c r="N226" s="50" t="s">
        <v>60</v>
      </c>
      <c r="O226" s="48">
        <f>VLOOKUP($B226,_data_elections!$A$2:$E$6,5,0)</f>
        <v>51.963862252009761</v>
      </c>
      <c r="P226" s="51">
        <f>IF(ISERROR(VLOOKUP(M226,_data_RCP!$B:$D,3,0)),"",VLOOKUP(M226,_data_RCP!$B:$D,3,0))</f>
        <v>50.542299349240785</v>
      </c>
      <c r="Q226" s="52">
        <f t="shared" si="60"/>
        <v>-2.9638622520097613</v>
      </c>
      <c r="R226" s="53">
        <f t="shared" si="62"/>
        <v>-1.4215629027689758</v>
      </c>
      <c r="S226" s="53">
        <f t="shared" si="63"/>
        <v>2.9638622520097613</v>
      </c>
      <c r="T226" s="53">
        <f t="shared" si="64"/>
        <v>1.4215629027689758</v>
      </c>
      <c r="U226" s="52">
        <f t="shared" si="65"/>
        <v>-1.5422993492407855</v>
      </c>
      <c r="V226" s="52">
        <f t="shared" si="66"/>
        <v>-1</v>
      </c>
      <c r="W226" s="52">
        <f t="shared" si="67"/>
        <v>-1</v>
      </c>
      <c r="X226" s="52">
        <f t="shared" si="61"/>
        <v>-1.5422993492407855</v>
      </c>
      <c r="Y226" s="52">
        <f>VLOOKUP(M226,_data_models!$B:$D,3,0)</f>
        <v>49.379999999999995</v>
      </c>
      <c r="Z226" s="52">
        <f t="shared" si="73"/>
        <v>49.640766449746927</v>
      </c>
      <c r="AA226" s="53">
        <f t="shared" si="68"/>
        <v>-2.3230958022628343</v>
      </c>
      <c r="AB226" s="53">
        <f t="shared" si="69"/>
        <v>2.3230958022628343</v>
      </c>
      <c r="AC226" s="52">
        <f t="shared" si="70"/>
        <v>-0.90153289949385851</v>
      </c>
      <c r="AD226" s="52">
        <f t="shared" si="71"/>
        <v>-1</v>
      </c>
      <c r="AE226" s="52">
        <f t="shared" si="72"/>
        <v>-1</v>
      </c>
      <c r="AF226" s="52">
        <f t="shared" si="74"/>
        <v>-2.5838622520097658</v>
      </c>
      <c r="AG226" s="76">
        <f t="shared" si="75"/>
        <v>2.5838622520097658</v>
      </c>
      <c r="AH226" s="52">
        <f t="shared" si="76"/>
        <v>-2.1927125773893721</v>
      </c>
      <c r="AI226" s="52">
        <f t="shared" si="77"/>
        <v>2.1927125773893721</v>
      </c>
      <c r="AJ226" s="52">
        <f t="shared" si="78"/>
        <v>-1.872329352515905</v>
      </c>
      <c r="AK226" s="52">
        <f t="shared" si="79"/>
        <v>1.872329352515905</v>
      </c>
      <c r="AL226" s="57"/>
      <c r="AM226" s="85"/>
    </row>
    <row r="227" spans="1:39" ht="16" customHeight="1" x14ac:dyDescent="0.2">
      <c r="A227" s="19" t="s">
        <v>125</v>
      </c>
      <c r="B227" s="19">
        <v>2012</v>
      </c>
      <c r="C227" s="19">
        <v>8</v>
      </c>
      <c r="D227" s="19" t="s">
        <v>60</v>
      </c>
      <c r="E227" s="47">
        <v>41145</v>
      </c>
      <c r="F227" s="47">
        <v>41150</v>
      </c>
      <c r="G227" s="19">
        <v>2</v>
      </c>
      <c r="H227" s="48">
        <v>50</v>
      </c>
      <c r="I227" s="48">
        <v>50</v>
      </c>
      <c r="J227" s="49">
        <v>0.95</v>
      </c>
      <c r="K227" s="48" t="s">
        <v>60</v>
      </c>
      <c r="L227" s="48" t="s">
        <v>60</v>
      </c>
      <c r="M227" s="47">
        <v>41145</v>
      </c>
      <c r="N227" s="50" t="s">
        <v>60</v>
      </c>
      <c r="O227" s="48">
        <f>VLOOKUP($B227,_data_elections!$A$2:$E$6,5,0)</f>
        <v>51.963862252009761</v>
      </c>
      <c r="P227" s="51">
        <f>IF(ISERROR(VLOOKUP(M227,_data_RCP!$B:$D,3,0)),"",VLOOKUP(M227,_data_RCP!$B:$D,3,0))</f>
        <v>50.542299349240785</v>
      </c>
      <c r="Q227" s="52">
        <f t="shared" si="60"/>
        <v>-1.9638622520097613</v>
      </c>
      <c r="R227" s="53">
        <f t="shared" si="62"/>
        <v>-1.4215629027689758</v>
      </c>
      <c r="S227" s="53">
        <f t="shared" si="63"/>
        <v>1.9638622520097613</v>
      </c>
      <c r="T227" s="53">
        <f t="shared" si="64"/>
        <v>1.4215629027689758</v>
      </c>
      <c r="U227" s="52">
        <f t="shared" si="65"/>
        <v>-0.54229934924078549</v>
      </c>
      <c r="V227" s="52">
        <f t="shared" si="66"/>
        <v>-1</v>
      </c>
      <c r="W227" s="52">
        <f t="shared" si="67"/>
        <v>-1</v>
      </c>
      <c r="X227" s="52">
        <f t="shared" si="61"/>
        <v>-0.54229934924078549</v>
      </c>
      <c r="Y227" s="52">
        <f>VLOOKUP(M227,_data_models!$B:$D,3,0)</f>
        <v>49.379999999999995</v>
      </c>
      <c r="Z227" s="52">
        <f t="shared" si="73"/>
        <v>49.974099783080256</v>
      </c>
      <c r="AA227" s="53">
        <f t="shared" si="68"/>
        <v>-1.9897624689295057</v>
      </c>
      <c r="AB227" s="53">
        <f t="shared" si="69"/>
        <v>1.9897624689295057</v>
      </c>
      <c r="AC227" s="52">
        <f t="shared" si="70"/>
        <v>-0.56819956616052991</v>
      </c>
      <c r="AD227" s="52">
        <f t="shared" si="71"/>
        <v>-1</v>
      </c>
      <c r="AE227" s="52">
        <f t="shared" si="72"/>
        <v>-1</v>
      </c>
      <c r="AF227" s="52">
        <f t="shared" si="74"/>
        <v>-2.5838622520097658</v>
      </c>
      <c r="AG227" s="76">
        <f t="shared" si="75"/>
        <v>2.5838622520097658</v>
      </c>
      <c r="AH227" s="52">
        <f t="shared" si="76"/>
        <v>-1.6927125773893721</v>
      </c>
      <c r="AI227" s="52">
        <f t="shared" si="77"/>
        <v>1.6927125773893721</v>
      </c>
      <c r="AJ227" s="52">
        <f t="shared" si="78"/>
        <v>-1.7056626858492407</v>
      </c>
      <c r="AK227" s="52">
        <f t="shared" si="79"/>
        <v>1.7056626858492407</v>
      </c>
      <c r="AL227" s="57"/>
      <c r="AM227" s="85"/>
    </row>
    <row r="228" spans="1:39" ht="16" customHeight="1" x14ac:dyDescent="0.2">
      <c r="A228" s="19" t="s">
        <v>125</v>
      </c>
      <c r="B228" s="19">
        <v>2012</v>
      </c>
      <c r="C228" s="19">
        <v>8</v>
      </c>
      <c r="D228" s="19" t="s">
        <v>60</v>
      </c>
      <c r="E228" s="47">
        <v>41145</v>
      </c>
      <c r="F228" s="47">
        <v>41150</v>
      </c>
      <c r="G228" s="19">
        <v>22</v>
      </c>
      <c r="H228" s="48">
        <v>50.1</v>
      </c>
      <c r="I228" s="48">
        <v>49.9</v>
      </c>
      <c r="J228" s="49">
        <v>0.9</v>
      </c>
      <c r="K228" s="48" t="s">
        <v>60</v>
      </c>
      <c r="L228" s="48" t="s">
        <v>60</v>
      </c>
      <c r="M228" s="47">
        <v>41145</v>
      </c>
      <c r="N228" s="50" t="s">
        <v>60</v>
      </c>
      <c r="O228" s="48">
        <f>VLOOKUP($B228,_data_elections!$A$2:$E$6,5,0)</f>
        <v>51.963862252009761</v>
      </c>
      <c r="P228" s="51">
        <f>IF(ISERROR(VLOOKUP(M228,_data_RCP!$B:$D,3,0)),"",VLOOKUP(M228,_data_RCP!$B:$D,3,0))</f>
        <v>50.542299349240785</v>
      </c>
      <c r="Q228" s="52">
        <f t="shared" si="60"/>
        <v>-1.8638622520097599</v>
      </c>
      <c r="R228" s="53">
        <f t="shared" si="62"/>
        <v>-1.4215629027689758</v>
      </c>
      <c r="S228" s="53">
        <f t="shared" si="63"/>
        <v>1.8638622520097599</v>
      </c>
      <c r="T228" s="53">
        <f t="shared" si="64"/>
        <v>1.4215629027689758</v>
      </c>
      <c r="U228" s="52">
        <f t="shared" si="65"/>
        <v>-0.44229934924078407</v>
      </c>
      <c r="V228" s="52">
        <f t="shared" si="66"/>
        <v>-1</v>
      </c>
      <c r="W228" s="52">
        <f t="shared" si="67"/>
        <v>-1</v>
      </c>
      <c r="X228" s="52">
        <f t="shared" si="61"/>
        <v>-0.44229934924078407</v>
      </c>
      <c r="Y228" s="52">
        <f>VLOOKUP(M228,_data_models!$B:$D,3,0)</f>
        <v>49.379999999999995</v>
      </c>
      <c r="Z228" s="52">
        <f t="shared" si="73"/>
        <v>50.007433116413587</v>
      </c>
      <c r="AA228" s="53">
        <f t="shared" si="68"/>
        <v>-1.9564291355961743</v>
      </c>
      <c r="AB228" s="53">
        <f t="shared" si="69"/>
        <v>1.9564291355961743</v>
      </c>
      <c r="AC228" s="52">
        <f t="shared" si="70"/>
        <v>-0.53486623282719847</v>
      </c>
      <c r="AD228" s="52">
        <f t="shared" si="71"/>
        <v>-1</v>
      </c>
      <c r="AE228" s="52">
        <f t="shared" si="72"/>
        <v>-1</v>
      </c>
      <c r="AF228" s="52">
        <f t="shared" si="74"/>
        <v>-2.5838622520097658</v>
      </c>
      <c r="AG228" s="76">
        <f t="shared" si="75"/>
        <v>2.5838622520097658</v>
      </c>
      <c r="AH228" s="52">
        <f t="shared" si="76"/>
        <v>-1.6427125773893678</v>
      </c>
      <c r="AI228" s="52">
        <f t="shared" si="77"/>
        <v>1.6427125773893678</v>
      </c>
      <c r="AJ228" s="52">
        <f t="shared" si="78"/>
        <v>-1.688996019182575</v>
      </c>
      <c r="AK228" s="52">
        <f t="shared" si="79"/>
        <v>1.688996019182575</v>
      </c>
      <c r="AL228" s="57"/>
      <c r="AM228" s="85"/>
    </row>
    <row r="229" spans="1:39" ht="16" customHeight="1" x14ac:dyDescent="0.2">
      <c r="A229" s="19" t="s">
        <v>125</v>
      </c>
      <c r="B229" s="19">
        <v>2012</v>
      </c>
      <c r="C229" s="19">
        <v>8</v>
      </c>
      <c r="D229" s="19" t="s">
        <v>60</v>
      </c>
      <c r="E229" s="47">
        <v>41145</v>
      </c>
      <c r="F229" s="47">
        <v>41150</v>
      </c>
      <c r="G229" s="19">
        <v>1</v>
      </c>
      <c r="H229" s="48">
        <v>50.3</v>
      </c>
      <c r="I229" s="48">
        <v>49.7</v>
      </c>
      <c r="J229" s="49">
        <v>0.9</v>
      </c>
      <c r="K229" s="48" t="s">
        <v>60</v>
      </c>
      <c r="L229" s="48" t="s">
        <v>60</v>
      </c>
      <c r="M229" s="47">
        <v>41145</v>
      </c>
      <c r="N229" s="50" t="s">
        <v>60</v>
      </c>
      <c r="O229" s="48">
        <f>VLOOKUP($B229,_data_elections!$A$2:$E$6,5,0)</f>
        <v>51.963862252009761</v>
      </c>
      <c r="P229" s="51">
        <f>IF(ISERROR(VLOOKUP(M229,_data_RCP!$B:$D,3,0)),"",VLOOKUP(M229,_data_RCP!$B:$D,3,0))</f>
        <v>50.542299349240785</v>
      </c>
      <c r="Q229" s="52">
        <f t="shared" si="60"/>
        <v>-1.6638622520097641</v>
      </c>
      <c r="R229" s="53">
        <f t="shared" si="62"/>
        <v>-1.4215629027689758</v>
      </c>
      <c r="S229" s="53">
        <f t="shared" si="63"/>
        <v>1.6638622520097641</v>
      </c>
      <c r="T229" s="53">
        <f t="shared" si="64"/>
        <v>1.4215629027689758</v>
      </c>
      <c r="U229" s="52">
        <f t="shared" si="65"/>
        <v>-0.24229934924078833</v>
      </c>
      <c r="V229" s="52">
        <f t="shared" si="66"/>
        <v>-1</v>
      </c>
      <c r="W229" s="52">
        <f t="shared" si="67"/>
        <v>-1</v>
      </c>
      <c r="X229" s="52">
        <f t="shared" si="61"/>
        <v>-0.24229934924078833</v>
      </c>
      <c r="Y229" s="52">
        <f>VLOOKUP(M229,_data_models!$B:$D,3,0)</f>
        <v>49.379999999999995</v>
      </c>
      <c r="Z229" s="52">
        <f t="shared" si="73"/>
        <v>50.07409978308025</v>
      </c>
      <c r="AA229" s="53">
        <f t="shared" si="68"/>
        <v>-1.8897624689295114</v>
      </c>
      <c r="AB229" s="53">
        <f t="shared" si="69"/>
        <v>1.8897624689295114</v>
      </c>
      <c r="AC229" s="52">
        <f t="shared" si="70"/>
        <v>-0.4681995661605356</v>
      </c>
      <c r="AD229" s="52">
        <f t="shared" si="71"/>
        <v>-1</v>
      </c>
      <c r="AE229" s="52">
        <f t="shared" si="72"/>
        <v>-1</v>
      </c>
      <c r="AF229" s="52">
        <f t="shared" si="74"/>
        <v>-2.5838622520097658</v>
      </c>
      <c r="AG229" s="76">
        <f t="shared" si="75"/>
        <v>2.5838622520097658</v>
      </c>
      <c r="AH229" s="52">
        <f t="shared" si="76"/>
        <v>-1.5427125773893664</v>
      </c>
      <c r="AI229" s="52">
        <f t="shared" si="77"/>
        <v>1.5427125773893664</v>
      </c>
      <c r="AJ229" s="52">
        <f t="shared" si="78"/>
        <v>-1.6556626858492436</v>
      </c>
      <c r="AK229" s="52">
        <f t="shared" si="79"/>
        <v>1.6556626858492436</v>
      </c>
      <c r="AL229" s="57"/>
      <c r="AM229" s="85"/>
    </row>
    <row r="230" spans="1:39" ht="16" customHeight="1" x14ac:dyDescent="0.2">
      <c r="A230" s="19" t="s">
        <v>125</v>
      </c>
      <c r="B230" s="19">
        <v>2012</v>
      </c>
      <c r="C230" s="19">
        <v>8</v>
      </c>
      <c r="D230" s="19" t="s">
        <v>60</v>
      </c>
      <c r="E230" s="47">
        <v>41145</v>
      </c>
      <c r="F230" s="47">
        <v>41150</v>
      </c>
      <c r="G230" s="19">
        <v>14</v>
      </c>
      <c r="H230" s="48">
        <v>50.4</v>
      </c>
      <c r="I230" s="48">
        <v>49.6</v>
      </c>
      <c r="J230" s="49">
        <v>0.96</v>
      </c>
      <c r="K230" s="48" t="s">
        <v>60</v>
      </c>
      <c r="L230" s="48" t="s">
        <v>60</v>
      </c>
      <c r="M230" s="47">
        <v>41145</v>
      </c>
      <c r="N230" s="50" t="s">
        <v>60</v>
      </c>
      <c r="O230" s="48">
        <f>VLOOKUP($B230,_data_elections!$A$2:$E$6,5,0)</f>
        <v>51.963862252009761</v>
      </c>
      <c r="P230" s="51">
        <f>IF(ISERROR(VLOOKUP(M230,_data_RCP!$B:$D,3,0)),"",VLOOKUP(M230,_data_RCP!$B:$D,3,0))</f>
        <v>50.542299349240785</v>
      </c>
      <c r="Q230" s="52">
        <f t="shared" ref="Q230:Q293" si="80">H230-$O230</f>
        <v>-1.5638622520097627</v>
      </c>
      <c r="R230" s="53">
        <f t="shared" si="62"/>
        <v>-1.4215629027689758</v>
      </c>
      <c r="S230" s="53">
        <f t="shared" si="63"/>
        <v>1.5638622520097627</v>
      </c>
      <c r="T230" s="53">
        <f t="shared" si="64"/>
        <v>1.4215629027689758</v>
      </c>
      <c r="U230" s="52">
        <f t="shared" si="65"/>
        <v>-0.14229934924078691</v>
      </c>
      <c r="V230" s="52">
        <f t="shared" si="66"/>
        <v>-1</v>
      </c>
      <c r="W230" s="52">
        <f t="shared" si="67"/>
        <v>-1</v>
      </c>
      <c r="X230" s="52">
        <f t="shared" ref="X230:X293" si="81">IF(OR(H230="",P230=""),"",H230-P230)</f>
        <v>-0.14229934924078691</v>
      </c>
      <c r="Y230" s="52">
        <f>VLOOKUP(M230,_data_models!$B:$D,3,0)</f>
        <v>49.379999999999995</v>
      </c>
      <c r="Z230" s="52">
        <f t="shared" si="73"/>
        <v>50.107433116413596</v>
      </c>
      <c r="AA230" s="53">
        <f t="shared" si="68"/>
        <v>-1.8564291355961657</v>
      </c>
      <c r="AB230" s="53">
        <f t="shared" si="69"/>
        <v>1.8564291355961657</v>
      </c>
      <c r="AC230" s="52">
        <f t="shared" si="70"/>
        <v>-0.43486623282718995</v>
      </c>
      <c r="AD230" s="52">
        <f t="shared" si="71"/>
        <v>-1</v>
      </c>
      <c r="AE230" s="52">
        <f t="shared" si="72"/>
        <v>-1</v>
      </c>
      <c r="AF230" s="52">
        <f t="shared" si="74"/>
        <v>-2.5838622520097658</v>
      </c>
      <c r="AG230" s="76">
        <f t="shared" si="75"/>
        <v>2.5838622520097658</v>
      </c>
      <c r="AH230" s="52">
        <f t="shared" si="76"/>
        <v>-1.4927125773893692</v>
      </c>
      <c r="AI230" s="52">
        <f t="shared" si="77"/>
        <v>1.4927125773893692</v>
      </c>
      <c r="AJ230" s="52">
        <f t="shared" si="78"/>
        <v>-1.6389960191825708</v>
      </c>
      <c r="AK230" s="52">
        <f t="shared" si="79"/>
        <v>1.6389960191825708</v>
      </c>
      <c r="AL230" s="57"/>
      <c r="AM230" s="85"/>
    </row>
    <row r="231" spans="1:39" ht="16" customHeight="1" x14ac:dyDescent="0.2">
      <c r="A231" s="19" t="s">
        <v>125</v>
      </c>
      <c r="B231" s="19">
        <v>2012</v>
      </c>
      <c r="C231" s="19">
        <v>8</v>
      </c>
      <c r="D231" s="19" t="s">
        <v>60</v>
      </c>
      <c r="E231" s="47">
        <v>41145</v>
      </c>
      <c r="F231" s="47">
        <v>41150</v>
      </c>
      <c r="G231" s="19">
        <v>9</v>
      </c>
      <c r="H231" s="48">
        <v>50.5</v>
      </c>
      <c r="I231" s="48">
        <v>49.5</v>
      </c>
      <c r="J231" s="49">
        <v>0.98</v>
      </c>
      <c r="K231" s="48" t="s">
        <v>60</v>
      </c>
      <c r="L231" s="48" t="s">
        <v>60</v>
      </c>
      <c r="M231" s="47">
        <v>41145</v>
      </c>
      <c r="N231" s="50" t="s">
        <v>60</v>
      </c>
      <c r="O231" s="48">
        <f>VLOOKUP($B231,_data_elections!$A$2:$E$6,5,0)</f>
        <v>51.963862252009761</v>
      </c>
      <c r="P231" s="51">
        <f>IF(ISERROR(VLOOKUP(M231,_data_RCP!$B:$D,3,0)),"",VLOOKUP(M231,_data_RCP!$B:$D,3,0))</f>
        <v>50.542299349240785</v>
      </c>
      <c r="Q231" s="52">
        <f t="shared" si="80"/>
        <v>-1.4638622520097613</v>
      </c>
      <c r="R231" s="53">
        <f t="shared" ref="R231:R294" si="82">IF(P231="","",P231-$O231)</f>
        <v>-1.4215629027689758</v>
      </c>
      <c r="S231" s="53">
        <f t="shared" ref="S231:S294" si="83">ABS(Q231)</f>
        <v>1.4638622520097613</v>
      </c>
      <c r="T231" s="53">
        <f t="shared" ref="T231:T294" si="84">IF(R231="","",ABS(R231))</f>
        <v>1.4215629027689758</v>
      </c>
      <c r="U231" s="52">
        <f t="shared" ref="U231:U294" si="85">IF(OR(T231="",S231=""),"",T231-S231)</f>
        <v>-4.2299349240785489E-2</v>
      </c>
      <c r="V231" s="52">
        <f t="shared" ref="V231:V294" si="86">IF(OR(Q231="",$R231=""),"",IF(Q231=$R231,0,IF(OR(AND($R231&gt;0,Q231&gt;$R231),AND($R231&lt;0,Q231&lt;$R231)),-1,1)))</f>
        <v>-1</v>
      </c>
      <c r="W231" s="52">
        <f t="shared" ref="W231:W294" si="87">IF(V231="","",IF(V231=0,"tie",IF(V231=-1,-1,IF(AND(V231=1,U231&lt;0),0,1))))</f>
        <v>-1</v>
      </c>
      <c r="X231" s="52">
        <f t="shared" si="81"/>
        <v>-4.2299349240785489E-2</v>
      </c>
      <c r="Y231" s="52">
        <f>VLOOKUP(M231,_data_models!$B:$D,3,0)</f>
        <v>49.379999999999995</v>
      </c>
      <c r="Z231" s="52">
        <f t="shared" si="73"/>
        <v>50.140766449746927</v>
      </c>
      <c r="AA231" s="53">
        <f t="shared" ref="AA231:AA294" si="88">Z231-$O231</f>
        <v>-1.8230958022628343</v>
      </c>
      <c r="AB231" s="53">
        <f t="shared" ref="AB231:AB294" si="89">ABS(AA231)</f>
        <v>1.8230958022628343</v>
      </c>
      <c r="AC231" s="52">
        <f t="shared" ref="AC231:AC294" si="90">IF(OR(T231="",AB231=""),"",T231-AB231)</f>
        <v>-0.40153289949385851</v>
      </c>
      <c r="AD231" s="52">
        <f t="shared" ref="AD231:AD294" si="91">IF(OR(AA231="",$R231=""),"",IF(AA231=$R231,0,IF(OR(AND($R231&gt;0,AA231&gt;$R231),AND($R231&lt;0,AA231&lt;$R231)),-1,1)))</f>
        <v>-1</v>
      </c>
      <c r="AE231" s="52">
        <f t="shared" ref="AE231:AE294" si="92">IF(AD231="","",IF(AD231=0,"tie",IF(AD231=-1,-1,IF(AND(AD231=1,AC231&lt;0),0,1))))</f>
        <v>-1</v>
      </c>
      <c r="AF231" s="52">
        <f t="shared" si="74"/>
        <v>-2.5838622520097658</v>
      </c>
      <c r="AG231" s="76">
        <f t="shared" si="75"/>
        <v>2.5838622520097658</v>
      </c>
      <c r="AH231" s="52">
        <f t="shared" si="76"/>
        <v>-1.4427125773893721</v>
      </c>
      <c r="AI231" s="52">
        <f t="shared" si="77"/>
        <v>1.4427125773893721</v>
      </c>
      <c r="AJ231" s="52">
        <f t="shared" si="78"/>
        <v>-1.622329352515905</v>
      </c>
      <c r="AK231" s="52">
        <f t="shared" si="79"/>
        <v>1.622329352515905</v>
      </c>
      <c r="AL231" s="57"/>
      <c r="AM231" s="85"/>
    </row>
    <row r="232" spans="1:39" ht="16" customHeight="1" x14ac:dyDescent="0.2">
      <c r="A232" s="19" t="s">
        <v>125</v>
      </c>
      <c r="B232" s="19">
        <v>2012</v>
      </c>
      <c r="C232" s="19">
        <v>8</v>
      </c>
      <c r="D232" s="19" t="s">
        <v>60</v>
      </c>
      <c r="E232" s="47">
        <v>41145</v>
      </c>
      <c r="F232" s="47">
        <v>41150</v>
      </c>
      <c r="G232" s="19">
        <v>3</v>
      </c>
      <c r="H232" s="48">
        <v>50.5</v>
      </c>
      <c r="I232" s="48">
        <v>49.5</v>
      </c>
      <c r="J232" s="49">
        <v>1</v>
      </c>
      <c r="K232" s="48" t="s">
        <v>60</v>
      </c>
      <c r="L232" s="48" t="s">
        <v>60</v>
      </c>
      <c r="M232" s="47">
        <v>41145</v>
      </c>
      <c r="N232" s="50" t="s">
        <v>60</v>
      </c>
      <c r="O232" s="48">
        <f>VLOOKUP($B232,_data_elections!$A$2:$E$6,5,0)</f>
        <v>51.963862252009761</v>
      </c>
      <c r="P232" s="51">
        <f>IF(ISERROR(VLOOKUP(M232,_data_RCP!$B:$D,3,0)),"",VLOOKUP(M232,_data_RCP!$B:$D,3,0))</f>
        <v>50.542299349240785</v>
      </c>
      <c r="Q232" s="52">
        <f t="shared" si="80"/>
        <v>-1.4638622520097613</v>
      </c>
      <c r="R232" s="53">
        <f t="shared" si="82"/>
        <v>-1.4215629027689758</v>
      </c>
      <c r="S232" s="53">
        <f t="shared" si="83"/>
        <v>1.4638622520097613</v>
      </c>
      <c r="T232" s="53">
        <f t="shared" si="84"/>
        <v>1.4215629027689758</v>
      </c>
      <c r="U232" s="52">
        <f t="shared" si="85"/>
        <v>-4.2299349240785489E-2</v>
      </c>
      <c r="V232" s="52">
        <f t="shared" si="86"/>
        <v>-1</v>
      </c>
      <c r="W232" s="52">
        <f t="shared" si="87"/>
        <v>-1</v>
      </c>
      <c r="X232" s="52">
        <f t="shared" si="81"/>
        <v>-4.2299349240785489E-2</v>
      </c>
      <c r="Y232" s="52">
        <f>VLOOKUP(M232,_data_models!$B:$D,3,0)</f>
        <v>49.379999999999995</v>
      </c>
      <c r="Z232" s="52">
        <f t="shared" si="73"/>
        <v>50.140766449746927</v>
      </c>
      <c r="AA232" s="53">
        <f t="shared" si="88"/>
        <v>-1.8230958022628343</v>
      </c>
      <c r="AB232" s="53">
        <f t="shared" si="89"/>
        <v>1.8230958022628343</v>
      </c>
      <c r="AC232" s="52">
        <f t="shared" si="90"/>
        <v>-0.40153289949385851</v>
      </c>
      <c r="AD232" s="52">
        <f t="shared" si="91"/>
        <v>-1</v>
      </c>
      <c r="AE232" s="52">
        <f t="shared" si="92"/>
        <v>-1</v>
      </c>
      <c r="AF232" s="52">
        <f t="shared" si="74"/>
        <v>-2.5838622520097658</v>
      </c>
      <c r="AG232" s="76">
        <f t="shared" si="75"/>
        <v>2.5838622520097658</v>
      </c>
      <c r="AH232" s="52">
        <f t="shared" si="76"/>
        <v>-1.4427125773893721</v>
      </c>
      <c r="AI232" s="52">
        <f t="shared" si="77"/>
        <v>1.4427125773893721</v>
      </c>
      <c r="AJ232" s="52">
        <f t="shared" si="78"/>
        <v>-1.622329352515905</v>
      </c>
      <c r="AK232" s="52">
        <f t="shared" si="79"/>
        <v>1.622329352515905</v>
      </c>
      <c r="AL232" s="57"/>
      <c r="AM232" s="85"/>
    </row>
    <row r="233" spans="1:39" ht="16" customHeight="1" x14ac:dyDescent="0.2">
      <c r="A233" s="19" t="s">
        <v>125</v>
      </c>
      <c r="B233" s="19">
        <v>2012</v>
      </c>
      <c r="C233" s="19">
        <v>8</v>
      </c>
      <c r="D233" s="19" t="s">
        <v>60</v>
      </c>
      <c r="E233" s="47">
        <v>41145</v>
      </c>
      <c r="F233" s="47">
        <v>41150</v>
      </c>
      <c r="G233" s="19">
        <v>10</v>
      </c>
      <c r="H233" s="48">
        <v>51</v>
      </c>
      <c r="I233" s="48">
        <v>49</v>
      </c>
      <c r="J233" s="49">
        <v>0.9</v>
      </c>
      <c r="K233" s="48" t="s">
        <v>60</v>
      </c>
      <c r="L233" s="48" t="s">
        <v>60</v>
      </c>
      <c r="M233" s="47">
        <v>41145</v>
      </c>
      <c r="N233" s="50" t="s">
        <v>60</v>
      </c>
      <c r="O233" s="48">
        <f>VLOOKUP($B233,_data_elections!$A$2:$E$6,5,0)</f>
        <v>51.963862252009761</v>
      </c>
      <c r="P233" s="51">
        <f>IF(ISERROR(VLOOKUP(M233,_data_RCP!$B:$D,3,0)),"",VLOOKUP(M233,_data_RCP!$B:$D,3,0))</f>
        <v>50.542299349240785</v>
      </c>
      <c r="Q233" s="52">
        <f t="shared" si="80"/>
        <v>-0.96386225200976128</v>
      </c>
      <c r="R233" s="53">
        <f t="shared" si="82"/>
        <v>-1.4215629027689758</v>
      </c>
      <c r="S233" s="53">
        <f t="shared" si="83"/>
        <v>0.96386225200976128</v>
      </c>
      <c r="T233" s="53">
        <f t="shared" si="84"/>
        <v>1.4215629027689758</v>
      </c>
      <c r="U233" s="52">
        <f t="shared" si="85"/>
        <v>0.45770065075921451</v>
      </c>
      <c r="V233" s="52">
        <f t="shared" si="86"/>
        <v>1</v>
      </c>
      <c r="W233" s="52">
        <f t="shared" si="87"/>
        <v>1</v>
      </c>
      <c r="X233" s="52">
        <f t="shared" si="81"/>
        <v>0.45770065075921451</v>
      </c>
      <c r="Y233" s="52">
        <f>VLOOKUP(M233,_data_models!$B:$D,3,0)</f>
        <v>49.379999999999995</v>
      </c>
      <c r="Z233" s="52">
        <f t="shared" si="73"/>
        <v>50.307433116413591</v>
      </c>
      <c r="AA233" s="53">
        <f t="shared" si="88"/>
        <v>-1.65642913559617</v>
      </c>
      <c r="AB233" s="53">
        <f t="shared" si="89"/>
        <v>1.65642913559617</v>
      </c>
      <c r="AC233" s="52">
        <f t="shared" si="90"/>
        <v>-0.23486623282719421</v>
      </c>
      <c r="AD233" s="52">
        <f t="shared" si="91"/>
        <v>-1</v>
      </c>
      <c r="AE233" s="52">
        <f t="shared" si="92"/>
        <v>-1</v>
      </c>
      <c r="AF233" s="52">
        <f t="shared" si="74"/>
        <v>-2.5838622520097658</v>
      </c>
      <c r="AG233" s="76">
        <f t="shared" si="75"/>
        <v>2.5838622520097658</v>
      </c>
      <c r="AH233" s="52">
        <f t="shared" si="76"/>
        <v>-1.1927125773893721</v>
      </c>
      <c r="AI233" s="52">
        <f t="shared" si="77"/>
        <v>1.1927125773893721</v>
      </c>
      <c r="AJ233" s="52">
        <f t="shared" si="78"/>
        <v>-1.5389960191825764</v>
      </c>
      <c r="AK233" s="52">
        <f t="shared" si="79"/>
        <v>1.5389960191825764</v>
      </c>
      <c r="AL233" s="57"/>
      <c r="AM233" s="85"/>
    </row>
    <row r="234" spans="1:39" ht="16" customHeight="1" x14ac:dyDescent="0.2">
      <c r="A234" s="19" t="s">
        <v>125</v>
      </c>
      <c r="B234" s="19">
        <v>2012</v>
      </c>
      <c r="C234" s="19">
        <v>8</v>
      </c>
      <c r="D234" s="19" t="s">
        <v>60</v>
      </c>
      <c r="E234" s="47">
        <v>41145</v>
      </c>
      <c r="F234" s="47">
        <v>41150</v>
      </c>
      <c r="G234" s="19">
        <v>15</v>
      </c>
      <c r="H234" s="48">
        <v>51.5</v>
      </c>
      <c r="I234" s="48">
        <v>48.5</v>
      </c>
      <c r="J234" s="49">
        <v>0.8</v>
      </c>
      <c r="K234" s="48" t="s">
        <v>60</v>
      </c>
      <c r="L234" s="48" t="s">
        <v>60</v>
      </c>
      <c r="M234" s="47">
        <v>41145</v>
      </c>
      <c r="N234" s="50" t="s">
        <v>60</v>
      </c>
      <c r="O234" s="48">
        <f>VLOOKUP($B234,_data_elections!$A$2:$E$6,5,0)</f>
        <v>51.963862252009761</v>
      </c>
      <c r="P234" s="51">
        <f>IF(ISERROR(VLOOKUP(M234,_data_RCP!$B:$D,3,0)),"",VLOOKUP(M234,_data_RCP!$B:$D,3,0))</f>
        <v>50.542299349240785</v>
      </c>
      <c r="Q234" s="52">
        <f t="shared" si="80"/>
        <v>-0.46386225200976128</v>
      </c>
      <c r="R234" s="53">
        <f t="shared" si="82"/>
        <v>-1.4215629027689758</v>
      </c>
      <c r="S234" s="53">
        <f t="shared" si="83"/>
        <v>0.46386225200976128</v>
      </c>
      <c r="T234" s="53">
        <f t="shared" si="84"/>
        <v>1.4215629027689758</v>
      </c>
      <c r="U234" s="52">
        <f t="shared" si="85"/>
        <v>0.95770065075921451</v>
      </c>
      <c r="V234" s="52">
        <f t="shared" si="86"/>
        <v>1</v>
      </c>
      <c r="W234" s="52">
        <f t="shared" si="87"/>
        <v>1</v>
      </c>
      <c r="X234" s="52">
        <f t="shared" si="81"/>
        <v>0.95770065075921451</v>
      </c>
      <c r="Y234" s="52">
        <f>VLOOKUP(M234,_data_models!$B:$D,3,0)</f>
        <v>49.379999999999995</v>
      </c>
      <c r="Z234" s="52">
        <f t="shared" si="73"/>
        <v>50.474099783080256</v>
      </c>
      <c r="AA234" s="53">
        <f t="shared" si="88"/>
        <v>-1.4897624689295057</v>
      </c>
      <c r="AB234" s="53">
        <f t="shared" si="89"/>
        <v>1.4897624689295057</v>
      </c>
      <c r="AC234" s="52">
        <f t="shared" si="90"/>
        <v>-6.8199566160529912E-2</v>
      </c>
      <c r="AD234" s="52">
        <f t="shared" si="91"/>
        <v>-1</v>
      </c>
      <c r="AE234" s="52">
        <f t="shared" si="92"/>
        <v>-1</v>
      </c>
      <c r="AF234" s="52">
        <f t="shared" si="74"/>
        <v>-2.5838622520097658</v>
      </c>
      <c r="AG234" s="76">
        <f t="shared" si="75"/>
        <v>2.5838622520097658</v>
      </c>
      <c r="AH234" s="52">
        <f t="shared" si="76"/>
        <v>-0.94271257738937209</v>
      </c>
      <c r="AI234" s="52">
        <f t="shared" si="77"/>
        <v>0.94271257738937209</v>
      </c>
      <c r="AJ234" s="52">
        <f t="shared" si="78"/>
        <v>-1.4556626858492407</v>
      </c>
      <c r="AK234" s="52">
        <f t="shared" si="79"/>
        <v>1.4556626858492407</v>
      </c>
      <c r="AL234" s="57"/>
      <c r="AM234" s="85"/>
    </row>
    <row r="235" spans="1:39" ht="16" customHeight="1" x14ac:dyDescent="0.2">
      <c r="A235" s="19" t="s">
        <v>125</v>
      </c>
      <c r="B235" s="19">
        <v>2012</v>
      </c>
      <c r="C235" s="19">
        <v>8</v>
      </c>
      <c r="D235" s="19" t="s">
        <v>60</v>
      </c>
      <c r="E235" s="47">
        <v>41145</v>
      </c>
      <c r="F235" s="47">
        <v>41150</v>
      </c>
      <c r="G235" s="19">
        <v>8</v>
      </c>
      <c r="H235" s="48">
        <v>52</v>
      </c>
      <c r="I235" s="48">
        <v>48</v>
      </c>
      <c r="J235" s="49">
        <v>0.95</v>
      </c>
      <c r="K235" s="48" t="s">
        <v>60</v>
      </c>
      <c r="L235" s="48" t="s">
        <v>60</v>
      </c>
      <c r="M235" s="47">
        <v>41145</v>
      </c>
      <c r="N235" s="50" t="s">
        <v>60</v>
      </c>
      <c r="O235" s="48">
        <f>VLOOKUP($B235,_data_elections!$A$2:$E$6,5,0)</f>
        <v>51.963862252009761</v>
      </c>
      <c r="P235" s="51">
        <f>IF(ISERROR(VLOOKUP(M235,_data_RCP!$B:$D,3,0)),"",VLOOKUP(M235,_data_RCP!$B:$D,3,0))</f>
        <v>50.542299349240785</v>
      </c>
      <c r="Q235" s="52">
        <f t="shared" si="80"/>
        <v>3.6137747990238722E-2</v>
      </c>
      <c r="R235" s="53">
        <f t="shared" si="82"/>
        <v>-1.4215629027689758</v>
      </c>
      <c r="S235" s="53">
        <f t="shared" si="83"/>
        <v>3.6137747990238722E-2</v>
      </c>
      <c r="T235" s="53">
        <f t="shared" si="84"/>
        <v>1.4215629027689758</v>
      </c>
      <c r="U235" s="52">
        <f t="shared" si="85"/>
        <v>1.3854251547787371</v>
      </c>
      <c r="V235" s="52">
        <f t="shared" si="86"/>
        <v>1</v>
      </c>
      <c r="W235" s="52">
        <f t="shared" si="87"/>
        <v>1</v>
      </c>
      <c r="X235" s="52">
        <f t="shared" si="81"/>
        <v>1.4577006507592145</v>
      </c>
      <c r="Y235" s="52">
        <f>VLOOKUP(M235,_data_models!$B:$D,3,0)</f>
        <v>49.379999999999995</v>
      </c>
      <c r="Z235" s="52">
        <f t="shared" si="73"/>
        <v>50.640766449746927</v>
      </c>
      <c r="AA235" s="53">
        <f t="shared" si="88"/>
        <v>-1.3230958022628343</v>
      </c>
      <c r="AB235" s="53">
        <f t="shared" si="89"/>
        <v>1.3230958022628343</v>
      </c>
      <c r="AC235" s="52">
        <f t="shared" si="90"/>
        <v>9.8467100506141492E-2</v>
      </c>
      <c r="AD235" s="52">
        <f t="shared" si="91"/>
        <v>1</v>
      </c>
      <c r="AE235" s="52">
        <f t="shared" si="92"/>
        <v>1</v>
      </c>
      <c r="AF235" s="52">
        <f t="shared" si="74"/>
        <v>-2.5838622520097658</v>
      </c>
      <c r="AG235" s="76">
        <f t="shared" si="75"/>
        <v>2.5838622520097658</v>
      </c>
      <c r="AH235" s="52">
        <f t="shared" si="76"/>
        <v>-0.69271257738937209</v>
      </c>
      <c r="AI235" s="52">
        <f t="shared" si="77"/>
        <v>0.69271257738937209</v>
      </c>
      <c r="AJ235" s="52">
        <f t="shared" si="78"/>
        <v>-1.372329352515905</v>
      </c>
      <c r="AK235" s="52">
        <f t="shared" si="79"/>
        <v>1.372329352515905</v>
      </c>
      <c r="AL235" s="57"/>
      <c r="AM235" s="85"/>
    </row>
    <row r="236" spans="1:39" ht="16" customHeight="1" x14ac:dyDescent="0.2">
      <c r="A236" s="19" t="s">
        <v>125</v>
      </c>
      <c r="B236" s="19">
        <v>2012</v>
      </c>
      <c r="C236" s="19">
        <v>8</v>
      </c>
      <c r="D236" s="19" t="s">
        <v>60</v>
      </c>
      <c r="E236" s="47">
        <v>41145</v>
      </c>
      <c r="F236" s="47">
        <v>41150</v>
      </c>
      <c r="G236" s="19">
        <v>5</v>
      </c>
      <c r="H236" s="48">
        <v>49.5</v>
      </c>
      <c r="I236" s="48">
        <v>50.5</v>
      </c>
      <c r="J236" s="49">
        <v>0.9</v>
      </c>
      <c r="K236" s="48" t="s">
        <v>60</v>
      </c>
      <c r="L236" s="48" t="s">
        <v>60</v>
      </c>
      <c r="M236" s="47">
        <v>41148</v>
      </c>
      <c r="N236" s="50" t="s">
        <v>60</v>
      </c>
      <c r="O236" s="48">
        <f>VLOOKUP($B236,_data_elections!$A$2:$E$6,5,0)</f>
        <v>51.963862252009761</v>
      </c>
      <c r="P236" s="51">
        <f>IF(ISERROR(VLOOKUP(M236,_data_RCP!$B:$D,3,0)),"",VLOOKUP(M236,_data_RCP!$B:$D,3,0))</f>
        <v>50.594594594594589</v>
      </c>
      <c r="Q236" s="52">
        <f t="shared" si="80"/>
        <v>-2.4638622520097613</v>
      </c>
      <c r="R236" s="53">
        <f t="shared" si="82"/>
        <v>-1.3692676574151719</v>
      </c>
      <c r="S236" s="53">
        <f t="shared" si="83"/>
        <v>2.4638622520097613</v>
      </c>
      <c r="T236" s="53">
        <f t="shared" si="84"/>
        <v>1.3692676574151719</v>
      </c>
      <c r="U236" s="52">
        <f t="shared" si="85"/>
        <v>-1.0945945945945894</v>
      </c>
      <c r="V236" s="52">
        <f t="shared" si="86"/>
        <v>-1</v>
      </c>
      <c r="W236" s="52">
        <f t="shared" si="87"/>
        <v>-1</v>
      </c>
      <c r="X236" s="52">
        <f t="shared" si="81"/>
        <v>-1.0945945945945894</v>
      </c>
      <c r="Y236" s="52">
        <f>VLOOKUP(M236,_data_models!$B:$D,3,0)</f>
        <v>49.379999999999995</v>
      </c>
      <c r="Z236" s="52">
        <f t="shared" si="73"/>
        <v>49.824864864864857</v>
      </c>
      <c r="AA236" s="53">
        <f t="shared" si="88"/>
        <v>-2.1389973871449044</v>
      </c>
      <c r="AB236" s="53">
        <f t="shared" si="89"/>
        <v>2.1389973871449044</v>
      </c>
      <c r="AC236" s="52">
        <f t="shared" si="90"/>
        <v>-0.76972972972973253</v>
      </c>
      <c r="AD236" s="52">
        <f t="shared" si="91"/>
        <v>-1</v>
      </c>
      <c r="AE236" s="52">
        <f t="shared" si="92"/>
        <v>-1</v>
      </c>
      <c r="AF236" s="52">
        <f t="shared" si="74"/>
        <v>-2.5838622520097658</v>
      </c>
      <c r="AG236" s="76">
        <f t="shared" si="75"/>
        <v>2.5838622520097658</v>
      </c>
      <c r="AH236" s="52">
        <f t="shared" si="76"/>
        <v>-1.9165649547124701</v>
      </c>
      <c r="AI236" s="52">
        <f t="shared" si="77"/>
        <v>1.9165649547124701</v>
      </c>
      <c r="AJ236" s="52">
        <f t="shared" si="78"/>
        <v>-1.7541325222800381</v>
      </c>
      <c r="AK236" s="52">
        <f t="shared" si="79"/>
        <v>1.7541325222800381</v>
      </c>
      <c r="AL236" s="57"/>
      <c r="AM236" s="85"/>
    </row>
    <row r="237" spans="1:39" ht="16" customHeight="1" x14ac:dyDescent="0.2">
      <c r="A237" s="19" t="s">
        <v>125</v>
      </c>
      <c r="B237" s="19">
        <v>2012</v>
      </c>
      <c r="C237" s="19">
        <v>8</v>
      </c>
      <c r="D237" s="19" t="s">
        <v>60</v>
      </c>
      <c r="E237" s="47">
        <v>41145</v>
      </c>
      <c r="F237" s="47">
        <v>41150</v>
      </c>
      <c r="G237" s="19">
        <v>11</v>
      </c>
      <c r="H237" s="48">
        <v>52</v>
      </c>
      <c r="I237" s="48">
        <v>48</v>
      </c>
      <c r="J237" s="49">
        <v>0.85</v>
      </c>
      <c r="K237" s="48" t="s">
        <v>60</v>
      </c>
      <c r="L237" s="48" t="s">
        <v>60</v>
      </c>
      <c r="M237" s="47">
        <v>41148</v>
      </c>
      <c r="N237" s="50" t="s">
        <v>60</v>
      </c>
      <c r="O237" s="48">
        <f>VLOOKUP($B237,_data_elections!$A$2:$E$6,5,0)</f>
        <v>51.963862252009761</v>
      </c>
      <c r="P237" s="51">
        <f>IF(ISERROR(VLOOKUP(M237,_data_RCP!$B:$D,3,0)),"",VLOOKUP(M237,_data_RCP!$B:$D,3,0))</f>
        <v>50.594594594594589</v>
      </c>
      <c r="Q237" s="52">
        <f t="shared" si="80"/>
        <v>3.6137747990238722E-2</v>
      </c>
      <c r="R237" s="53">
        <f t="shared" si="82"/>
        <v>-1.3692676574151719</v>
      </c>
      <c r="S237" s="53">
        <f t="shared" si="83"/>
        <v>3.6137747990238722E-2</v>
      </c>
      <c r="T237" s="53">
        <f t="shared" si="84"/>
        <v>1.3692676574151719</v>
      </c>
      <c r="U237" s="52">
        <f t="shared" si="85"/>
        <v>1.3331299094249331</v>
      </c>
      <c r="V237" s="52">
        <f t="shared" si="86"/>
        <v>1</v>
      </c>
      <c r="W237" s="52">
        <f t="shared" si="87"/>
        <v>1</v>
      </c>
      <c r="X237" s="52">
        <f t="shared" si="81"/>
        <v>1.4054054054054106</v>
      </c>
      <c r="Y237" s="52">
        <f>VLOOKUP(M237,_data_models!$B:$D,3,0)</f>
        <v>49.379999999999995</v>
      </c>
      <c r="Z237" s="52">
        <f t="shared" si="73"/>
        <v>50.658198198198193</v>
      </c>
      <c r="AA237" s="53">
        <f t="shared" si="88"/>
        <v>-1.3056640538115687</v>
      </c>
      <c r="AB237" s="53">
        <f t="shared" si="89"/>
        <v>1.3056640538115687</v>
      </c>
      <c r="AC237" s="52">
        <f t="shared" si="90"/>
        <v>6.3603603603603176E-2</v>
      </c>
      <c r="AD237" s="52">
        <f t="shared" si="91"/>
        <v>1</v>
      </c>
      <c r="AE237" s="52">
        <f t="shared" si="92"/>
        <v>1</v>
      </c>
      <c r="AF237" s="52">
        <f t="shared" si="74"/>
        <v>-2.5838622520097658</v>
      </c>
      <c r="AG237" s="76">
        <f t="shared" si="75"/>
        <v>2.5838622520097658</v>
      </c>
      <c r="AH237" s="52">
        <f t="shared" si="76"/>
        <v>-0.66656495471247013</v>
      </c>
      <c r="AI237" s="52">
        <f t="shared" si="77"/>
        <v>0.66656495471247013</v>
      </c>
      <c r="AJ237" s="52">
        <f t="shared" si="78"/>
        <v>-1.3374658556133738</v>
      </c>
      <c r="AK237" s="52">
        <f t="shared" si="79"/>
        <v>1.3374658556133738</v>
      </c>
      <c r="AL237" s="57"/>
      <c r="AM237" s="85"/>
    </row>
    <row r="238" spans="1:39" ht="16" customHeight="1" x14ac:dyDescent="0.2">
      <c r="A238" s="19" t="s">
        <v>125</v>
      </c>
      <c r="B238" s="19">
        <v>2012</v>
      </c>
      <c r="C238" s="19">
        <v>8</v>
      </c>
      <c r="D238" s="19" t="s">
        <v>60</v>
      </c>
      <c r="E238" s="47">
        <v>41145</v>
      </c>
      <c r="F238" s="47">
        <v>41150</v>
      </c>
      <c r="G238" s="19">
        <v>6</v>
      </c>
      <c r="H238" s="48">
        <v>51</v>
      </c>
      <c r="I238" s="48">
        <v>49</v>
      </c>
      <c r="J238" s="49">
        <v>0.9</v>
      </c>
      <c r="K238" s="48" t="s">
        <v>60</v>
      </c>
      <c r="L238" s="48" t="s">
        <v>60</v>
      </c>
      <c r="M238" s="47">
        <v>41149</v>
      </c>
      <c r="N238" s="50" t="s">
        <v>60</v>
      </c>
      <c r="O238" s="48">
        <f>VLOOKUP($B238,_data_elections!$A$2:$E$6,5,0)</f>
        <v>51.963862252009761</v>
      </c>
      <c r="P238" s="51">
        <f>IF(ISERROR(VLOOKUP(M238,_data_RCP!$B:$D,3,0)),"",VLOOKUP(M238,_data_RCP!$B:$D,3,0))</f>
        <v>50.541125541125545</v>
      </c>
      <c r="Q238" s="52">
        <f t="shared" si="80"/>
        <v>-0.96386225200976128</v>
      </c>
      <c r="R238" s="53">
        <f t="shared" si="82"/>
        <v>-1.4227367108842159</v>
      </c>
      <c r="S238" s="53">
        <f t="shared" si="83"/>
        <v>0.96386225200976128</v>
      </c>
      <c r="T238" s="53">
        <f t="shared" si="84"/>
        <v>1.4227367108842159</v>
      </c>
      <c r="U238" s="52">
        <f t="shared" si="85"/>
        <v>0.45887445887445466</v>
      </c>
      <c r="V238" s="52">
        <f t="shared" si="86"/>
        <v>1</v>
      </c>
      <c r="W238" s="52">
        <f t="shared" si="87"/>
        <v>1</v>
      </c>
      <c r="X238" s="52">
        <f t="shared" si="81"/>
        <v>0.45887445887445466</v>
      </c>
      <c r="Y238" s="52">
        <f>VLOOKUP(M238,_data_models!$B:$D,3,0)</f>
        <v>49.379999999999995</v>
      </c>
      <c r="Z238" s="52">
        <f t="shared" si="73"/>
        <v>50.307041847041852</v>
      </c>
      <c r="AA238" s="53">
        <f t="shared" si="88"/>
        <v>-1.6568204049679096</v>
      </c>
      <c r="AB238" s="53">
        <f t="shared" si="89"/>
        <v>1.6568204049679096</v>
      </c>
      <c r="AC238" s="52">
        <f t="shared" si="90"/>
        <v>-0.23408369408369367</v>
      </c>
      <c r="AD238" s="52">
        <f t="shared" si="91"/>
        <v>-1</v>
      </c>
      <c r="AE238" s="52">
        <f t="shared" si="92"/>
        <v>-1</v>
      </c>
      <c r="AF238" s="52">
        <f t="shared" si="74"/>
        <v>-2.5838622520097658</v>
      </c>
      <c r="AG238" s="76">
        <f t="shared" si="75"/>
        <v>2.5838622520097658</v>
      </c>
      <c r="AH238" s="52">
        <f t="shared" si="76"/>
        <v>-1.1932994814469851</v>
      </c>
      <c r="AI238" s="52">
        <f t="shared" si="77"/>
        <v>1.1932994814469851</v>
      </c>
      <c r="AJ238" s="52">
        <f t="shared" si="78"/>
        <v>-1.5397785579260628</v>
      </c>
      <c r="AK238" s="52">
        <f t="shared" si="79"/>
        <v>1.5397785579260628</v>
      </c>
      <c r="AL238" s="57"/>
      <c r="AM238" s="85"/>
    </row>
    <row r="239" spans="1:39" ht="16" customHeight="1" x14ac:dyDescent="0.2">
      <c r="A239" s="19" t="s">
        <v>125</v>
      </c>
      <c r="B239" s="19">
        <v>2012</v>
      </c>
      <c r="C239" s="19">
        <v>8</v>
      </c>
      <c r="D239" s="19" t="s">
        <v>60</v>
      </c>
      <c r="E239" s="47">
        <v>41145</v>
      </c>
      <c r="F239" s="47">
        <v>41150</v>
      </c>
      <c r="G239" s="19">
        <v>13</v>
      </c>
      <c r="H239" s="48">
        <v>53</v>
      </c>
      <c r="I239" s="48">
        <v>47</v>
      </c>
      <c r="J239" s="49">
        <v>0.9</v>
      </c>
      <c r="K239" s="48" t="s">
        <v>60</v>
      </c>
      <c r="L239" s="48" t="s">
        <v>60</v>
      </c>
      <c r="M239" s="47">
        <v>41149</v>
      </c>
      <c r="N239" s="50" t="s">
        <v>60</v>
      </c>
      <c r="O239" s="48">
        <f>VLOOKUP($B239,_data_elections!$A$2:$E$6,5,0)</f>
        <v>51.963862252009761</v>
      </c>
      <c r="P239" s="51">
        <f>IF(ISERROR(VLOOKUP(M239,_data_RCP!$B:$D,3,0)),"",VLOOKUP(M239,_data_RCP!$B:$D,3,0))</f>
        <v>50.541125541125545</v>
      </c>
      <c r="Q239" s="52">
        <f t="shared" si="80"/>
        <v>1.0361377479902387</v>
      </c>
      <c r="R239" s="53">
        <f t="shared" si="82"/>
        <v>-1.4227367108842159</v>
      </c>
      <c r="S239" s="53">
        <f t="shared" si="83"/>
        <v>1.0361377479902387</v>
      </c>
      <c r="T239" s="53">
        <f t="shared" si="84"/>
        <v>1.4227367108842159</v>
      </c>
      <c r="U239" s="52">
        <f t="shared" si="85"/>
        <v>0.38659896289397722</v>
      </c>
      <c r="V239" s="52">
        <f t="shared" si="86"/>
        <v>1</v>
      </c>
      <c r="W239" s="52">
        <f t="shared" si="87"/>
        <v>1</v>
      </c>
      <c r="X239" s="52">
        <f t="shared" si="81"/>
        <v>2.4588744588744547</v>
      </c>
      <c r="Y239" s="52">
        <f>VLOOKUP(M239,_data_models!$B:$D,3,0)</f>
        <v>49.379999999999995</v>
      </c>
      <c r="Z239" s="52">
        <f t="shared" si="73"/>
        <v>50.973708513708516</v>
      </c>
      <c r="AA239" s="53">
        <f t="shared" si="88"/>
        <v>-0.99015373830124531</v>
      </c>
      <c r="AB239" s="53">
        <f t="shared" si="89"/>
        <v>0.99015373830124531</v>
      </c>
      <c r="AC239" s="52">
        <f t="shared" si="90"/>
        <v>0.43258297258297063</v>
      </c>
      <c r="AD239" s="52">
        <f t="shared" si="91"/>
        <v>1</v>
      </c>
      <c r="AE239" s="52">
        <f t="shared" si="92"/>
        <v>1</v>
      </c>
      <c r="AF239" s="52">
        <f t="shared" si="74"/>
        <v>-2.5838622520097658</v>
      </c>
      <c r="AG239" s="76">
        <f t="shared" si="75"/>
        <v>2.5838622520097658</v>
      </c>
      <c r="AH239" s="52">
        <f t="shared" si="76"/>
        <v>-0.19329948144698506</v>
      </c>
      <c r="AI239" s="52">
        <f t="shared" si="77"/>
        <v>0.19329948144698506</v>
      </c>
      <c r="AJ239" s="52">
        <f t="shared" si="78"/>
        <v>-1.2064452245927271</v>
      </c>
      <c r="AK239" s="52">
        <f t="shared" si="79"/>
        <v>1.2064452245927271</v>
      </c>
      <c r="AL239" s="57"/>
      <c r="AM239" s="85"/>
    </row>
    <row r="240" spans="1:39" ht="16" customHeight="1" x14ac:dyDescent="0.2">
      <c r="A240" s="19" t="s">
        <v>125</v>
      </c>
      <c r="B240" s="19">
        <v>2012</v>
      </c>
      <c r="C240" s="19">
        <v>8</v>
      </c>
      <c r="D240" s="19" t="s">
        <v>60</v>
      </c>
      <c r="E240" s="47">
        <v>41145</v>
      </c>
      <c r="F240" s="47">
        <v>41150</v>
      </c>
      <c r="G240" s="19">
        <v>4</v>
      </c>
      <c r="H240" s="48">
        <v>50.5</v>
      </c>
      <c r="I240" s="48">
        <v>49.5</v>
      </c>
      <c r="J240" s="49">
        <v>0.95</v>
      </c>
      <c r="K240" s="48" t="s">
        <v>60</v>
      </c>
      <c r="L240" s="48" t="s">
        <v>60</v>
      </c>
      <c r="M240" s="47">
        <v>41150</v>
      </c>
      <c r="N240" s="50" t="s">
        <v>60</v>
      </c>
      <c r="O240" s="48">
        <f>VLOOKUP($B240,_data_elections!$A$2:$E$6,5,0)</f>
        <v>51.963862252009761</v>
      </c>
      <c r="P240" s="51">
        <f>IF(ISERROR(VLOOKUP(M240,_data_RCP!$B:$D,3,0)),"",VLOOKUP(M240,_data_RCP!$B:$D,3,0))</f>
        <v>50.594594594594589</v>
      </c>
      <c r="Q240" s="52">
        <f t="shared" si="80"/>
        <v>-1.4638622520097613</v>
      </c>
      <c r="R240" s="53">
        <f t="shared" si="82"/>
        <v>-1.3692676574151719</v>
      </c>
      <c r="S240" s="53">
        <f t="shared" si="83"/>
        <v>1.4638622520097613</v>
      </c>
      <c r="T240" s="53">
        <f t="shared" si="84"/>
        <v>1.3692676574151719</v>
      </c>
      <c r="U240" s="52">
        <f t="shared" si="85"/>
        <v>-9.459459459458941E-2</v>
      </c>
      <c r="V240" s="52">
        <f t="shared" si="86"/>
        <v>-1</v>
      </c>
      <c r="W240" s="52">
        <f t="shared" si="87"/>
        <v>-1</v>
      </c>
      <c r="X240" s="52">
        <f t="shared" si="81"/>
        <v>-9.459459459458941E-2</v>
      </c>
      <c r="Y240" s="52">
        <f>VLOOKUP(M240,_data_models!$B:$D,3,0)</f>
        <v>49.4</v>
      </c>
      <c r="Z240" s="52">
        <f t="shared" si="73"/>
        <v>50.16486486486486</v>
      </c>
      <c r="AA240" s="53">
        <f t="shared" si="88"/>
        <v>-1.798997387144901</v>
      </c>
      <c r="AB240" s="53">
        <f t="shared" si="89"/>
        <v>1.798997387144901</v>
      </c>
      <c r="AC240" s="52">
        <f t="shared" si="90"/>
        <v>-0.42972972972972912</v>
      </c>
      <c r="AD240" s="52">
        <f t="shared" si="91"/>
        <v>-1</v>
      </c>
      <c r="AE240" s="52">
        <f t="shared" si="92"/>
        <v>-1</v>
      </c>
      <c r="AF240" s="52">
        <f t="shared" si="74"/>
        <v>-2.5638622520097627</v>
      </c>
      <c r="AG240" s="76">
        <f t="shared" si="75"/>
        <v>2.5638622520097627</v>
      </c>
      <c r="AH240" s="52">
        <f t="shared" si="76"/>
        <v>-1.4165649547124701</v>
      </c>
      <c r="AI240" s="52">
        <f t="shared" si="77"/>
        <v>1.4165649547124701</v>
      </c>
      <c r="AJ240" s="52">
        <f t="shared" si="78"/>
        <v>-1.5841325222800364</v>
      </c>
      <c r="AK240" s="52">
        <f t="shared" si="79"/>
        <v>1.5841325222800364</v>
      </c>
      <c r="AL240" s="57"/>
      <c r="AM240" s="85"/>
    </row>
    <row r="241" spans="1:39" ht="16" customHeight="1" x14ac:dyDescent="0.2">
      <c r="A241" s="19" t="s">
        <v>126</v>
      </c>
      <c r="B241" s="19">
        <v>2012</v>
      </c>
      <c r="C241" s="19">
        <v>9</v>
      </c>
      <c r="D241" s="19" t="s">
        <v>60</v>
      </c>
      <c r="E241" s="47">
        <v>41176</v>
      </c>
      <c r="F241" s="47">
        <v>41180</v>
      </c>
      <c r="G241" s="19">
        <v>12</v>
      </c>
      <c r="H241" s="48">
        <v>49</v>
      </c>
      <c r="I241" s="48">
        <v>51</v>
      </c>
      <c r="J241" s="49">
        <v>1</v>
      </c>
      <c r="K241" s="48" t="s">
        <v>60</v>
      </c>
      <c r="L241" s="48" t="s">
        <v>60</v>
      </c>
      <c r="M241" s="47">
        <v>41176</v>
      </c>
      <c r="N241" s="50" t="s">
        <v>60</v>
      </c>
      <c r="O241" s="48">
        <f>VLOOKUP($B241,_data_elections!$A$2:$E$6,5,0)</f>
        <v>51.963862252009761</v>
      </c>
      <c r="P241" s="51">
        <f>IF(ISERROR(VLOOKUP(M241,_data_RCP!$B:$D,3,0)),"",VLOOKUP(M241,_data_RCP!$B:$D,3,0))</f>
        <v>51.978609625668447</v>
      </c>
      <c r="Q241" s="52">
        <f t="shared" si="80"/>
        <v>-2.9638622520097613</v>
      </c>
      <c r="R241" s="53">
        <f t="shared" si="82"/>
        <v>1.4747373658686058E-2</v>
      </c>
      <c r="S241" s="53">
        <f t="shared" si="83"/>
        <v>2.9638622520097613</v>
      </c>
      <c r="T241" s="53">
        <f t="shared" si="84"/>
        <v>1.4747373658686058E-2</v>
      </c>
      <c r="U241" s="52">
        <f t="shared" si="85"/>
        <v>-2.9491148783510752</v>
      </c>
      <c r="V241" s="52">
        <f t="shared" si="86"/>
        <v>1</v>
      </c>
      <c r="W241" s="52">
        <f t="shared" si="87"/>
        <v>0</v>
      </c>
      <c r="X241" s="52">
        <f t="shared" si="81"/>
        <v>-2.9786096256684473</v>
      </c>
      <c r="Y241" s="52">
        <f>VLOOKUP(M241,_data_models!$B:$D,3,0)</f>
        <v>49.4</v>
      </c>
      <c r="Z241" s="52">
        <f t="shared" si="73"/>
        <v>50.126203208556149</v>
      </c>
      <c r="AA241" s="53">
        <f t="shared" si="88"/>
        <v>-1.8376590434536126</v>
      </c>
      <c r="AB241" s="53">
        <f t="shared" si="89"/>
        <v>1.8376590434536126</v>
      </c>
      <c r="AC241" s="52">
        <f t="shared" si="90"/>
        <v>-1.8229116697949266</v>
      </c>
      <c r="AD241" s="52">
        <f t="shared" si="91"/>
        <v>1</v>
      </c>
      <c r="AE241" s="52">
        <f t="shared" si="92"/>
        <v>0</v>
      </c>
      <c r="AF241" s="52">
        <f t="shared" si="74"/>
        <v>-2.5638622520097627</v>
      </c>
      <c r="AG241" s="76">
        <f t="shared" si="75"/>
        <v>2.5638622520097627</v>
      </c>
      <c r="AH241" s="52">
        <f t="shared" si="76"/>
        <v>-1.4745574391755412</v>
      </c>
      <c r="AI241" s="52">
        <f t="shared" si="77"/>
        <v>1.4745574391755412</v>
      </c>
      <c r="AJ241" s="52">
        <f t="shared" si="78"/>
        <v>-0.91145583489746684</v>
      </c>
      <c r="AK241" s="52">
        <f t="shared" si="79"/>
        <v>0.91145583489746684</v>
      </c>
      <c r="AL241" s="57"/>
      <c r="AM241" s="85"/>
    </row>
    <row r="242" spans="1:39" ht="16" customHeight="1" x14ac:dyDescent="0.2">
      <c r="A242" s="19" t="s">
        <v>126</v>
      </c>
      <c r="B242" s="19">
        <v>2012</v>
      </c>
      <c r="C242" s="19">
        <v>9</v>
      </c>
      <c r="D242" s="19" t="s">
        <v>60</v>
      </c>
      <c r="E242" s="47">
        <v>41176</v>
      </c>
      <c r="F242" s="47">
        <v>41180</v>
      </c>
      <c r="G242" s="19">
        <v>14</v>
      </c>
      <c r="H242" s="48">
        <v>50.5</v>
      </c>
      <c r="I242" s="48">
        <v>49.5</v>
      </c>
      <c r="J242" s="49">
        <v>0.97</v>
      </c>
      <c r="K242" s="48" t="s">
        <v>60</v>
      </c>
      <c r="L242" s="48" t="s">
        <v>60</v>
      </c>
      <c r="M242" s="47">
        <v>41176</v>
      </c>
      <c r="N242" s="50" t="s">
        <v>60</v>
      </c>
      <c r="O242" s="48">
        <f>VLOOKUP($B242,_data_elections!$A$2:$E$6,5,0)</f>
        <v>51.963862252009761</v>
      </c>
      <c r="P242" s="51">
        <f>IF(ISERROR(VLOOKUP(M242,_data_RCP!$B:$D,3,0)),"",VLOOKUP(M242,_data_RCP!$B:$D,3,0))</f>
        <v>51.978609625668447</v>
      </c>
      <c r="Q242" s="52">
        <f t="shared" si="80"/>
        <v>-1.4638622520097613</v>
      </c>
      <c r="R242" s="53">
        <f t="shared" si="82"/>
        <v>1.4747373658686058E-2</v>
      </c>
      <c r="S242" s="53">
        <f t="shared" si="83"/>
        <v>1.4638622520097613</v>
      </c>
      <c r="T242" s="53">
        <f t="shared" si="84"/>
        <v>1.4747373658686058E-2</v>
      </c>
      <c r="U242" s="52">
        <f t="shared" si="85"/>
        <v>-1.4491148783510752</v>
      </c>
      <c r="V242" s="52">
        <f t="shared" si="86"/>
        <v>1</v>
      </c>
      <c r="W242" s="52">
        <f t="shared" si="87"/>
        <v>0</v>
      </c>
      <c r="X242" s="52">
        <f t="shared" si="81"/>
        <v>-1.4786096256684473</v>
      </c>
      <c r="Y242" s="52">
        <f>VLOOKUP(M242,_data_models!$B:$D,3,0)</f>
        <v>49.4</v>
      </c>
      <c r="Z242" s="52">
        <f t="shared" si="73"/>
        <v>50.626203208556149</v>
      </c>
      <c r="AA242" s="53">
        <f t="shared" si="88"/>
        <v>-1.3376590434536126</v>
      </c>
      <c r="AB242" s="53">
        <f t="shared" si="89"/>
        <v>1.3376590434536126</v>
      </c>
      <c r="AC242" s="52">
        <f t="shared" si="90"/>
        <v>-1.3229116697949266</v>
      </c>
      <c r="AD242" s="52">
        <f t="shared" si="91"/>
        <v>1</v>
      </c>
      <c r="AE242" s="52">
        <f t="shared" si="92"/>
        <v>0</v>
      </c>
      <c r="AF242" s="52">
        <f t="shared" si="74"/>
        <v>-2.5638622520097627</v>
      </c>
      <c r="AG242" s="76">
        <f t="shared" si="75"/>
        <v>2.5638622520097627</v>
      </c>
      <c r="AH242" s="52">
        <f t="shared" si="76"/>
        <v>-0.72455743917554116</v>
      </c>
      <c r="AI242" s="52">
        <f t="shared" si="77"/>
        <v>0.72455743917554116</v>
      </c>
      <c r="AJ242" s="52">
        <f t="shared" si="78"/>
        <v>-0.66145583489746684</v>
      </c>
      <c r="AK242" s="52">
        <f t="shared" si="79"/>
        <v>0.66145583489746684</v>
      </c>
      <c r="AL242" s="57"/>
      <c r="AM242" s="85"/>
    </row>
    <row r="243" spans="1:39" ht="16" customHeight="1" x14ac:dyDescent="0.2">
      <c r="A243" s="19" t="s">
        <v>126</v>
      </c>
      <c r="B243" s="19">
        <v>2012</v>
      </c>
      <c r="C243" s="19">
        <v>9</v>
      </c>
      <c r="D243" s="19" t="s">
        <v>60</v>
      </c>
      <c r="E243" s="47">
        <v>41176</v>
      </c>
      <c r="F243" s="47">
        <v>41180</v>
      </c>
      <c r="G243" s="19">
        <v>2</v>
      </c>
      <c r="H243" s="48">
        <v>51</v>
      </c>
      <c r="I243" s="48">
        <v>49</v>
      </c>
      <c r="J243" s="49">
        <v>0.95</v>
      </c>
      <c r="K243" s="48" t="s">
        <v>60</v>
      </c>
      <c r="L243" s="48" t="s">
        <v>60</v>
      </c>
      <c r="M243" s="47">
        <v>41176</v>
      </c>
      <c r="N243" s="50" t="s">
        <v>60</v>
      </c>
      <c r="O243" s="48">
        <f>VLOOKUP($B243,_data_elections!$A$2:$E$6,5,0)</f>
        <v>51.963862252009761</v>
      </c>
      <c r="P243" s="51">
        <f>IF(ISERROR(VLOOKUP(M243,_data_RCP!$B:$D,3,0)),"",VLOOKUP(M243,_data_RCP!$B:$D,3,0))</f>
        <v>51.978609625668447</v>
      </c>
      <c r="Q243" s="52">
        <f t="shared" si="80"/>
        <v>-0.96386225200976128</v>
      </c>
      <c r="R243" s="53">
        <f t="shared" si="82"/>
        <v>1.4747373658686058E-2</v>
      </c>
      <c r="S243" s="53">
        <f t="shared" si="83"/>
        <v>0.96386225200976128</v>
      </c>
      <c r="T243" s="53">
        <f t="shared" si="84"/>
        <v>1.4747373658686058E-2</v>
      </c>
      <c r="U243" s="52">
        <f t="shared" si="85"/>
        <v>-0.94911487835107522</v>
      </c>
      <c r="V243" s="52">
        <f t="shared" si="86"/>
        <v>1</v>
      </c>
      <c r="W243" s="52">
        <f t="shared" si="87"/>
        <v>0</v>
      </c>
      <c r="X243" s="52">
        <f t="shared" si="81"/>
        <v>-0.97860962566844734</v>
      </c>
      <c r="Y243" s="52">
        <f>VLOOKUP(M243,_data_models!$B:$D,3,0)</f>
        <v>49.4</v>
      </c>
      <c r="Z243" s="52">
        <f t="shared" si="73"/>
        <v>50.792869875222813</v>
      </c>
      <c r="AA243" s="53">
        <f t="shared" si="88"/>
        <v>-1.1709923767869483</v>
      </c>
      <c r="AB243" s="53">
        <f t="shared" si="89"/>
        <v>1.1709923767869483</v>
      </c>
      <c r="AC243" s="52">
        <f t="shared" si="90"/>
        <v>-1.1562450031282623</v>
      </c>
      <c r="AD243" s="52">
        <f t="shared" si="91"/>
        <v>1</v>
      </c>
      <c r="AE243" s="52">
        <f t="shared" si="92"/>
        <v>0</v>
      </c>
      <c r="AF243" s="52">
        <f t="shared" si="74"/>
        <v>-2.5638622520097627</v>
      </c>
      <c r="AG243" s="76">
        <f t="shared" si="75"/>
        <v>2.5638622520097627</v>
      </c>
      <c r="AH243" s="52">
        <f t="shared" si="76"/>
        <v>-0.47455743917554116</v>
      </c>
      <c r="AI243" s="52">
        <f t="shared" si="77"/>
        <v>0.47455743917554116</v>
      </c>
      <c r="AJ243" s="52">
        <f t="shared" si="78"/>
        <v>-0.57812250156413114</v>
      </c>
      <c r="AK243" s="52">
        <f t="shared" si="79"/>
        <v>0.57812250156413114</v>
      </c>
      <c r="AL243" s="57"/>
      <c r="AM243" s="85"/>
    </row>
    <row r="244" spans="1:39" ht="16" customHeight="1" x14ac:dyDescent="0.2">
      <c r="A244" s="19" t="s">
        <v>126</v>
      </c>
      <c r="B244" s="19">
        <v>2012</v>
      </c>
      <c r="C244" s="19">
        <v>9</v>
      </c>
      <c r="D244" s="19" t="s">
        <v>60</v>
      </c>
      <c r="E244" s="47">
        <v>41176</v>
      </c>
      <c r="F244" s="47">
        <v>41180</v>
      </c>
      <c r="G244" s="19">
        <v>1</v>
      </c>
      <c r="H244" s="48">
        <v>51</v>
      </c>
      <c r="I244" s="48">
        <v>49</v>
      </c>
      <c r="J244" s="49">
        <v>0.9</v>
      </c>
      <c r="K244" s="48" t="s">
        <v>60</v>
      </c>
      <c r="L244" s="48" t="s">
        <v>60</v>
      </c>
      <c r="M244" s="47">
        <v>41176</v>
      </c>
      <c r="N244" s="50" t="s">
        <v>60</v>
      </c>
      <c r="O244" s="48">
        <f>VLOOKUP($B244,_data_elections!$A$2:$E$6,5,0)</f>
        <v>51.963862252009761</v>
      </c>
      <c r="P244" s="51">
        <f>IF(ISERROR(VLOOKUP(M244,_data_RCP!$B:$D,3,0)),"",VLOOKUP(M244,_data_RCP!$B:$D,3,0))</f>
        <v>51.978609625668447</v>
      </c>
      <c r="Q244" s="52">
        <f t="shared" si="80"/>
        <v>-0.96386225200976128</v>
      </c>
      <c r="R244" s="53">
        <f t="shared" si="82"/>
        <v>1.4747373658686058E-2</v>
      </c>
      <c r="S244" s="53">
        <f t="shared" si="83"/>
        <v>0.96386225200976128</v>
      </c>
      <c r="T244" s="53">
        <f t="shared" si="84"/>
        <v>1.4747373658686058E-2</v>
      </c>
      <c r="U244" s="52">
        <f t="shared" si="85"/>
        <v>-0.94911487835107522</v>
      </c>
      <c r="V244" s="52">
        <f t="shared" si="86"/>
        <v>1</v>
      </c>
      <c r="W244" s="52">
        <f t="shared" si="87"/>
        <v>0</v>
      </c>
      <c r="X244" s="52">
        <f t="shared" si="81"/>
        <v>-0.97860962566844734</v>
      </c>
      <c r="Y244" s="52">
        <f>VLOOKUP(M244,_data_models!$B:$D,3,0)</f>
        <v>49.4</v>
      </c>
      <c r="Z244" s="52">
        <f t="shared" si="73"/>
        <v>50.792869875222813</v>
      </c>
      <c r="AA244" s="53">
        <f t="shared" si="88"/>
        <v>-1.1709923767869483</v>
      </c>
      <c r="AB244" s="53">
        <f t="shared" si="89"/>
        <v>1.1709923767869483</v>
      </c>
      <c r="AC244" s="52">
        <f t="shared" si="90"/>
        <v>-1.1562450031282623</v>
      </c>
      <c r="AD244" s="52">
        <f t="shared" si="91"/>
        <v>1</v>
      </c>
      <c r="AE244" s="52">
        <f t="shared" si="92"/>
        <v>0</v>
      </c>
      <c r="AF244" s="52">
        <f t="shared" si="74"/>
        <v>-2.5638622520097627</v>
      </c>
      <c r="AG244" s="76">
        <f t="shared" si="75"/>
        <v>2.5638622520097627</v>
      </c>
      <c r="AH244" s="52">
        <f t="shared" si="76"/>
        <v>-0.47455743917554116</v>
      </c>
      <c r="AI244" s="52">
        <f t="shared" si="77"/>
        <v>0.47455743917554116</v>
      </c>
      <c r="AJ244" s="52">
        <f t="shared" si="78"/>
        <v>-0.57812250156413114</v>
      </c>
      <c r="AK244" s="52">
        <f t="shared" si="79"/>
        <v>0.57812250156413114</v>
      </c>
      <c r="AL244" s="57"/>
      <c r="AM244" s="85"/>
    </row>
    <row r="245" spans="1:39" ht="16" customHeight="1" x14ac:dyDescent="0.2">
      <c r="A245" s="19" t="s">
        <v>126</v>
      </c>
      <c r="B245" s="19">
        <v>2012</v>
      </c>
      <c r="C245" s="19">
        <v>9</v>
      </c>
      <c r="D245" s="19" t="s">
        <v>60</v>
      </c>
      <c r="E245" s="47">
        <v>41176</v>
      </c>
      <c r="F245" s="47">
        <v>41180</v>
      </c>
      <c r="G245" s="19">
        <v>3</v>
      </c>
      <c r="H245" s="48">
        <v>51</v>
      </c>
      <c r="I245" s="48">
        <v>49</v>
      </c>
      <c r="J245" s="49">
        <v>1</v>
      </c>
      <c r="K245" s="48" t="s">
        <v>60</v>
      </c>
      <c r="L245" s="48" t="s">
        <v>60</v>
      </c>
      <c r="M245" s="47">
        <v>41176</v>
      </c>
      <c r="N245" s="50" t="s">
        <v>60</v>
      </c>
      <c r="O245" s="48">
        <f>VLOOKUP($B245,_data_elections!$A$2:$E$6,5,0)</f>
        <v>51.963862252009761</v>
      </c>
      <c r="P245" s="51">
        <f>IF(ISERROR(VLOOKUP(M245,_data_RCP!$B:$D,3,0)),"",VLOOKUP(M245,_data_RCP!$B:$D,3,0))</f>
        <v>51.978609625668447</v>
      </c>
      <c r="Q245" s="52">
        <f t="shared" si="80"/>
        <v>-0.96386225200976128</v>
      </c>
      <c r="R245" s="53">
        <f t="shared" si="82"/>
        <v>1.4747373658686058E-2</v>
      </c>
      <c r="S245" s="53">
        <f t="shared" si="83"/>
        <v>0.96386225200976128</v>
      </c>
      <c r="T245" s="53">
        <f t="shared" si="84"/>
        <v>1.4747373658686058E-2</v>
      </c>
      <c r="U245" s="52">
        <f t="shared" si="85"/>
        <v>-0.94911487835107522</v>
      </c>
      <c r="V245" s="52">
        <f t="shared" si="86"/>
        <v>1</v>
      </c>
      <c r="W245" s="52">
        <f t="shared" si="87"/>
        <v>0</v>
      </c>
      <c r="X245" s="52">
        <f t="shared" si="81"/>
        <v>-0.97860962566844734</v>
      </c>
      <c r="Y245" s="52">
        <f>VLOOKUP(M245,_data_models!$B:$D,3,0)</f>
        <v>49.4</v>
      </c>
      <c r="Z245" s="52">
        <f t="shared" si="73"/>
        <v>50.792869875222813</v>
      </c>
      <c r="AA245" s="53">
        <f t="shared" si="88"/>
        <v>-1.1709923767869483</v>
      </c>
      <c r="AB245" s="53">
        <f t="shared" si="89"/>
        <v>1.1709923767869483</v>
      </c>
      <c r="AC245" s="52">
        <f t="shared" si="90"/>
        <v>-1.1562450031282623</v>
      </c>
      <c r="AD245" s="52">
        <f t="shared" si="91"/>
        <v>1</v>
      </c>
      <c r="AE245" s="52">
        <f t="shared" si="92"/>
        <v>0</v>
      </c>
      <c r="AF245" s="52">
        <f t="shared" si="74"/>
        <v>-2.5638622520097627</v>
      </c>
      <c r="AG245" s="76">
        <f t="shared" si="75"/>
        <v>2.5638622520097627</v>
      </c>
      <c r="AH245" s="52">
        <f t="shared" si="76"/>
        <v>-0.47455743917554116</v>
      </c>
      <c r="AI245" s="52">
        <f t="shared" si="77"/>
        <v>0.47455743917554116</v>
      </c>
      <c r="AJ245" s="52">
        <f t="shared" si="78"/>
        <v>-0.57812250156413114</v>
      </c>
      <c r="AK245" s="52">
        <f t="shared" si="79"/>
        <v>0.57812250156413114</v>
      </c>
      <c r="AL245" s="57"/>
      <c r="AM245" s="85"/>
    </row>
    <row r="246" spans="1:39" ht="16" customHeight="1" x14ac:dyDescent="0.2">
      <c r="A246" s="19" t="s">
        <v>126</v>
      </c>
      <c r="B246" s="19">
        <v>2012</v>
      </c>
      <c r="C246" s="19">
        <v>9</v>
      </c>
      <c r="D246" s="19" t="s">
        <v>60</v>
      </c>
      <c r="E246" s="47">
        <v>41176</v>
      </c>
      <c r="F246" s="47">
        <v>41180</v>
      </c>
      <c r="G246" s="19">
        <v>22</v>
      </c>
      <c r="H246" s="48">
        <v>51</v>
      </c>
      <c r="I246" s="48">
        <v>49</v>
      </c>
      <c r="J246" s="49">
        <v>0.95</v>
      </c>
      <c r="K246" s="48" t="s">
        <v>60</v>
      </c>
      <c r="L246" s="48" t="s">
        <v>60</v>
      </c>
      <c r="M246" s="47">
        <v>41176</v>
      </c>
      <c r="N246" s="50" t="s">
        <v>60</v>
      </c>
      <c r="O246" s="48">
        <f>VLOOKUP($B246,_data_elections!$A$2:$E$6,5,0)</f>
        <v>51.963862252009761</v>
      </c>
      <c r="P246" s="51">
        <f>IF(ISERROR(VLOOKUP(M246,_data_RCP!$B:$D,3,0)),"",VLOOKUP(M246,_data_RCP!$B:$D,3,0))</f>
        <v>51.978609625668447</v>
      </c>
      <c r="Q246" s="52">
        <f t="shared" si="80"/>
        <v>-0.96386225200976128</v>
      </c>
      <c r="R246" s="53">
        <f t="shared" si="82"/>
        <v>1.4747373658686058E-2</v>
      </c>
      <c r="S246" s="53">
        <f t="shared" si="83"/>
        <v>0.96386225200976128</v>
      </c>
      <c r="T246" s="53">
        <f t="shared" si="84"/>
        <v>1.4747373658686058E-2</v>
      </c>
      <c r="U246" s="52">
        <f t="shared" si="85"/>
        <v>-0.94911487835107522</v>
      </c>
      <c r="V246" s="52">
        <f t="shared" si="86"/>
        <v>1</v>
      </c>
      <c r="W246" s="52">
        <f t="shared" si="87"/>
        <v>0</v>
      </c>
      <c r="X246" s="52">
        <f t="shared" si="81"/>
        <v>-0.97860962566844734</v>
      </c>
      <c r="Y246" s="52">
        <f>VLOOKUP(M246,_data_models!$B:$D,3,0)</f>
        <v>49.4</v>
      </c>
      <c r="Z246" s="52">
        <f t="shared" si="73"/>
        <v>50.792869875222813</v>
      </c>
      <c r="AA246" s="53">
        <f t="shared" si="88"/>
        <v>-1.1709923767869483</v>
      </c>
      <c r="AB246" s="53">
        <f t="shared" si="89"/>
        <v>1.1709923767869483</v>
      </c>
      <c r="AC246" s="52">
        <f t="shared" si="90"/>
        <v>-1.1562450031282623</v>
      </c>
      <c r="AD246" s="52">
        <f t="shared" si="91"/>
        <v>1</v>
      </c>
      <c r="AE246" s="52">
        <f t="shared" si="92"/>
        <v>0</v>
      </c>
      <c r="AF246" s="52">
        <f t="shared" si="74"/>
        <v>-2.5638622520097627</v>
      </c>
      <c r="AG246" s="76">
        <f t="shared" si="75"/>
        <v>2.5638622520097627</v>
      </c>
      <c r="AH246" s="52">
        <f t="shared" si="76"/>
        <v>-0.47455743917554116</v>
      </c>
      <c r="AI246" s="52">
        <f t="shared" si="77"/>
        <v>0.47455743917554116</v>
      </c>
      <c r="AJ246" s="52">
        <f t="shared" si="78"/>
        <v>-0.57812250156413114</v>
      </c>
      <c r="AK246" s="52">
        <f t="shared" si="79"/>
        <v>0.57812250156413114</v>
      </c>
      <c r="AL246" s="57"/>
      <c r="AM246" s="85"/>
    </row>
    <row r="247" spans="1:39" ht="16" customHeight="1" x14ac:dyDescent="0.2">
      <c r="A247" s="19" t="s">
        <v>126</v>
      </c>
      <c r="B247" s="19">
        <v>2012</v>
      </c>
      <c r="C247" s="19">
        <v>9</v>
      </c>
      <c r="D247" s="19" t="s">
        <v>60</v>
      </c>
      <c r="E247" s="47">
        <v>41176</v>
      </c>
      <c r="F247" s="47">
        <v>41180</v>
      </c>
      <c r="G247" s="19">
        <v>10</v>
      </c>
      <c r="H247" s="48">
        <v>51</v>
      </c>
      <c r="I247" s="48">
        <v>49</v>
      </c>
      <c r="J247" s="49">
        <v>0.95</v>
      </c>
      <c r="K247" s="48" t="s">
        <v>60</v>
      </c>
      <c r="L247" s="48" t="s">
        <v>60</v>
      </c>
      <c r="M247" s="47">
        <v>41176</v>
      </c>
      <c r="N247" s="50" t="s">
        <v>60</v>
      </c>
      <c r="O247" s="48">
        <f>VLOOKUP($B247,_data_elections!$A$2:$E$6,5,0)</f>
        <v>51.963862252009761</v>
      </c>
      <c r="P247" s="51">
        <f>IF(ISERROR(VLOOKUP(M247,_data_RCP!$B:$D,3,0)),"",VLOOKUP(M247,_data_RCP!$B:$D,3,0))</f>
        <v>51.978609625668447</v>
      </c>
      <c r="Q247" s="52">
        <f t="shared" si="80"/>
        <v>-0.96386225200976128</v>
      </c>
      <c r="R247" s="53">
        <f t="shared" si="82"/>
        <v>1.4747373658686058E-2</v>
      </c>
      <c r="S247" s="53">
        <f t="shared" si="83"/>
        <v>0.96386225200976128</v>
      </c>
      <c r="T247" s="53">
        <f t="shared" si="84"/>
        <v>1.4747373658686058E-2</v>
      </c>
      <c r="U247" s="52">
        <f t="shared" si="85"/>
        <v>-0.94911487835107522</v>
      </c>
      <c r="V247" s="52">
        <f t="shared" si="86"/>
        <v>1</v>
      </c>
      <c r="W247" s="52">
        <f t="shared" si="87"/>
        <v>0</v>
      </c>
      <c r="X247" s="52">
        <f t="shared" si="81"/>
        <v>-0.97860962566844734</v>
      </c>
      <c r="Y247" s="52">
        <f>VLOOKUP(M247,_data_models!$B:$D,3,0)</f>
        <v>49.4</v>
      </c>
      <c r="Z247" s="52">
        <f t="shared" si="73"/>
        <v>50.792869875222813</v>
      </c>
      <c r="AA247" s="53">
        <f t="shared" si="88"/>
        <v>-1.1709923767869483</v>
      </c>
      <c r="AB247" s="53">
        <f t="shared" si="89"/>
        <v>1.1709923767869483</v>
      </c>
      <c r="AC247" s="52">
        <f t="shared" si="90"/>
        <v>-1.1562450031282623</v>
      </c>
      <c r="AD247" s="52">
        <f t="shared" si="91"/>
        <v>1</v>
      </c>
      <c r="AE247" s="52">
        <f t="shared" si="92"/>
        <v>0</v>
      </c>
      <c r="AF247" s="52">
        <f t="shared" si="74"/>
        <v>-2.5638622520097627</v>
      </c>
      <c r="AG247" s="76">
        <f t="shared" si="75"/>
        <v>2.5638622520097627</v>
      </c>
      <c r="AH247" s="52">
        <f t="shared" si="76"/>
        <v>-0.47455743917554116</v>
      </c>
      <c r="AI247" s="52">
        <f t="shared" si="77"/>
        <v>0.47455743917554116</v>
      </c>
      <c r="AJ247" s="52">
        <f t="shared" si="78"/>
        <v>-0.57812250156413114</v>
      </c>
      <c r="AK247" s="52">
        <f t="shared" si="79"/>
        <v>0.57812250156413114</v>
      </c>
      <c r="AL247" s="57"/>
      <c r="AM247" s="85"/>
    </row>
    <row r="248" spans="1:39" ht="16" customHeight="1" x14ac:dyDescent="0.2">
      <c r="A248" s="19" t="s">
        <v>126</v>
      </c>
      <c r="B248" s="19">
        <v>2012</v>
      </c>
      <c r="C248" s="19">
        <v>9</v>
      </c>
      <c r="D248" s="19" t="s">
        <v>60</v>
      </c>
      <c r="E248" s="47">
        <v>41176</v>
      </c>
      <c r="F248" s="47">
        <v>41180</v>
      </c>
      <c r="G248" s="19">
        <v>4</v>
      </c>
      <c r="H248" s="48">
        <v>51</v>
      </c>
      <c r="I248" s="48">
        <v>49</v>
      </c>
      <c r="J248" s="49">
        <v>0.95</v>
      </c>
      <c r="K248" s="48" t="s">
        <v>60</v>
      </c>
      <c r="L248" s="48" t="s">
        <v>60</v>
      </c>
      <c r="M248" s="47">
        <v>41176</v>
      </c>
      <c r="N248" s="50" t="s">
        <v>60</v>
      </c>
      <c r="O248" s="48">
        <f>VLOOKUP($B248,_data_elections!$A$2:$E$6,5,0)</f>
        <v>51.963862252009761</v>
      </c>
      <c r="P248" s="51">
        <f>IF(ISERROR(VLOOKUP(M248,_data_RCP!$B:$D,3,0)),"",VLOOKUP(M248,_data_RCP!$B:$D,3,0))</f>
        <v>51.978609625668447</v>
      </c>
      <c r="Q248" s="52">
        <f t="shared" si="80"/>
        <v>-0.96386225200976128</v>
      </c>
      <c r="R248" s="53">
        <f t="shared" si="82"/>
        <v>1.4747373658686058E-2</v>
      </c>
      <c r="S248" s="53">
        <f t="shared" si="83"/>
        <v>0.96386225200976128</v>
      </c>
      <c r="T248" s="53">
        <f t="shared" si="84"/>
        <v>1.4747373658686058E-2</v>
      </c>
      <c r="U248" s="52">
        <f t="shared" si="85"/>
        <v>-0.94911487835107522</v>
      </c>
      <c r="V248" s="52">
        <f t="shared" si="86"/>
        <v>1</v>
      </c>
      <c r="W248" s="52">
        <f t="shared" si="87"/>
        <v>0</v>
      </c>
      <c r="X248" s="52">
        <f t="shared" si="81"/>
        <v>-0.97860962566844734</v>
      </c>
      <c r="Y248" s="52">
        <f>VLOOKUP(M248,_data_models!$B:$D,3,0)</f>
        <v>49.4</v>
      </c>
      <c r="Z248" s="52">
        <f t="shared" si="73"/>
        <v>50.792869875222813</v>
      </c>
      <c r="AA248" s="53">
        <f t="shared" si="88"/>
        <v>-1.1709923767869483</v>
      </c>
      <c r="AB248" s="53">
        <f t="shared" si="89"/>
        <v>1.1709923767869483</v>
      </c>
      <c r="AC248" s="52">
        <f t="shared" si="90"/>
        <v>-1.1562450031282623</v>
      </c>
      <c r="AD248" s="52">
        <f t="shared" si="91"/>
        <v>1</v>
      </c>
      <c r="AE248" s="52">
        <f t="shared" si="92"/>
        <v>0</v>
      </c>
      <c r="AF248" s="52">
        <f t="shared" si="74"/>
        <v>-2.5638622520097627</v>
      </c>
      <c r="AG248" s="76">
        <f t="shared" si="75"/>
        <v>2.5638622520097627</v>
      </c>
      <c r="AH248" s="52">
        <f t="shared" si="76"/>
        <v>-0.47455743917554116</v>
      </c>
      <c r="AI248" s="52">
        <f t="shared" si="77"/>
        <v>0.47455743917554116</v>
      </c>
      <c r="AJ248" s="52">
        <f t="shared" si="78"/>
        <v>-0.57812250156413114</v>
      </c>
      <c r="AK248" s="52">
        <f t="shared" si="79"/>
        <v>0.57812250156413114</v>
      </c>
      <c r="AL248" s="57"/>
      <c r="AM248" s="85"/>
    </row>
    <row r="249" spans="1:39" ht="16" customHeight="1" x14ac:dyDescent="0.2">
      <c r="A249" s="19" t="s">
        <v>126</v>
      </c>
      <c r="B249" s="19">
        <v>2012</v>
      </c>
      <c r="C249" s="19">
        <v>9</v>
      </c>
      <c r="D249" s="19" t="s">
        <v>60</v>
      </c>
      <c r="E249" s="47">
        <v>41176</v>
      </c>
      <c r="F249" s="47">
        <v>41180</v>
      </c>
      <c r="G249" s="19">
        <v>9</v>
      </c>
      <c r="H249" s="48">
        <v>51.1</v>
      </c>
      <c r="I249" s="48">
        <v>48.9</v>
      </c>
      <c r="J249" s="49">
        <v>0.98</v>
      </c>
      <c r="K249" s="48" t="s">
        <v>60</v>
      </c>
      <c r="L249" s="48" t="s">
        <v>60</v>
      </c>
      <c r="M249" s="47">
        <v>41176</v>
      </c>
      <c r="N249" s="50" t="s">
        <v>60</v>
      </c>
      <c r="O249" s="48">
        <f>VLOOKUP($B249,_data_elections!$A$2:$E$6,5,0)</f>
        <v>51.963862252009761</v>
      </c>
      <c r="P249" s="51">
        <f>IF(ISERROR(VLOOKUP(M249,_data_RCP!$B:$D,3,0)),"",VLOOKUP(M249,_data_RCP!$B:$D,3,0))</f>
        <v>51.978609625668447</v>
      </c>
      <c r="Q249" s="52">
        <f t="shared" si="80"/>
        <v>-0.86386225200975986</v>
      </c>
      <c r="R249" s="53">
        <f t="shared" si="82"/>
        <v>1.4747373658686058E-2</v>
      </c>
      <c r="S249" s="53">
        <f t="shared" si="83"/>
        <v>0.86386225200975986</v>
      </c>
      <c r="T249" s="53">
        <f t="shared" si="84"/>
        <v>1.4747373658686058E-2</v>
      </c>
      <c r="U249" s="52">
        <f t="shared" si="85"/>
        <v>-0.8491148783510738</v>
      </c>
      <c r="V249" s="52">
        <f t="shared" si="86"/>
        <v>1</v>
      </c>
      <c r="W249" s="52">
        <f t="shared" si="87"/>
        <v>0</v>
      </c>
      <c r="X249" s="52">
        <f t="shared" si="81"/>
        <v>-0.87860962566844591</v>
      </c>
      <c r="Y249" s="52">
        <f>VLOOKUP(M249,_data_models!$B:$D,3,0)</f>
        <v>49.4</v>
      </c>
      <c r="Z249" s="52">
        <f t="shared" si="73"/>
        <v>50.826203208556144</v>
      </c>
      <c r="AA249" s="53">
        <f t="shared" si="88"/>
        <v>-1.1376590434536169</v>
      </c>
      <c r="AB249" s="53">
        <f t="shared" si="89"/>
        <v>1.1376590434536169</v>
      </c>
      <c r="AC249" s="52">
        <f t="shared" si="90"/>
        <v>-1.1229116697949308</v>
      </c>
      <c r="AD249" s="52">
        <f t="shared" si="91"/>
        <v>1</v>
      </c>
      <c r="AE249" s="52">
        <f t="shared" si="92"/>
        <v>0</v>
      </c>
      <c r="AF249" s="52">
        <f t="shared" si="74"/>
        <v>-2.5638622520097627</v>
      </c>
      <c r="AG249" s="76">
        <f t="shared" si="75"/>
        <v>2.5638622520097627</v>
      </c>
      <c r="AH249" s="52">
        <f t="shared" si="76"/>
        <v>-0.4245574391755369</v>
      </c>
      <c r="AI249" s="52">
        <f t="shared" si="77"/>
        <v>0.4245574391755369</v>
      </c>
      <c r="AJ249" s="52">
        <f t="shared" si="78"/>
        <v>-0.56145583489746542</v>
      </c>
      <c r="AK249" s="52">
        <f t="shared" si="79"/>
        <v>0.56145583489746542</v>
      </c>
      <c r="AL249" s="57"/>
      <c r="AM249" s="85"/>
    </row>
    <row r="250" spans="1:39" ht="16" customHeight="1" x14ac:dyDescent="0.2">
      <c r="A250" s="19" t="s">
        <v>126</v>
      </c>
      <c r="B250" s="19">
        <v>2012</v>
      </c>
      <c r="C250" s="19">
        <v>9</v>
      </c>
      <c r="D250" s="19" t="s">
        <v>60</v>
      </c>
      <c r="E250" s="47">
        <v>41176</v>
      </c>
      <c r="F250" s="47">
        <v>41180</v>
      </c>
      <c r="G250" s="19">
        <v>6</v>
      </c>
      <c r="H250" s="48">
        <v>52</v>
      </c>
      <c r="I250" s="48">
        <v>48</v>
      </c>
      <c r="J250" s="49">
        <v>0.95</v>
      </c>
      <c r="K250" s="48" t="s">
        <v>60</v>
      </c>
      <c r="L250" s="48" t="s">
        <v>60</v>
      </c>
      <c r="M250" s="47">
        <v>41176</v>
      </c>
      <c r="N250" s="50" t="s">
        <v>60</v>
      </c>
      <c r="O250" s="48">
        <f>VLOOKUP($B250,_data_elections!$A$2:$E$6,5,0)</f>
        <v>51.963862252009761</v>
      </c>
      <c r="P250" s="51">
        <f>IF(ISERROR(VLOOKUP(M250,_data_RCP!$B:$D,3,0)),"",VLOOKUP(M250,_data_RCP!$B:$D,3,0))</f>
        <v>51.978609625668447</v>
      </c>
      <c r="Q250" s="52">
        <f t="shared" si="80"/>
        <v>3.6137747990238722E-2</v>
      </c>
      <c r="R250" s="53">
        <f t="shared" si="82"/>
        <v>1.4747373658686058E-2</v>
      </c>
      <c r="S250" s="53">
        <f t="shared" si="83"/>
        <v>3.6137747990238722E-2</v>
      </c>
      <c r="T250" s="53">
        <f t="shared" si="84"/>
        <v>1.4747373658686058E-2</v>
      </c>
      <c r="U250" s="52">
        <f t="shared" si="85"/>
        <v>-2.1390374331552664E-2</v>
      </c>
      <c r="V250" s="52">
        <f t="shared" si="86"/>
        <v>-1</v>
      </c>
      <c r="W250" s="52">
        <f t="shared" si="87"/>
        <v>-1</v>
      </c>
      <c r="X250" s="52">
        <f t="shared" si="81"/>
        <v>2.1390374331552664E-2</v>
      </c>
      <c r="Y250" s="52">
        <f>VLOOKUP(M250,_data_models!$B:$D,3,0)</f>
        <v>49.4</v>
      </c>
      <c r="Z250" s="52">
        <f t="shared" si="73"/>
        <v>51.126203208556149</v>
      </c>
      <c r="AA250" s="53">
        <f t="shared" si="88"/>
        <v>-0.83765904345361264</v>
      </c>
      <c r="AB250" s="53">
        <f t="shared" si="89"/>
        <v>0.83765904345361264</v>
      </c>
      <c r="AC250" s="52">
        <f t="shared" si="90"/>
        <v>-0.82291166979492658</v>
      </c>
      <c r="AD250" s="52">
        <f t="shared" si="91"/>
        <v>1</v>
      </c>
      <c r="AE250" s="52">
        <f t="shared" si="92"/>
        <v>0</v>
      </c>
      <c r="AF250" s="52">
        <f t="shared" si="74"/>
        <v>-2.5638622520097627</v>
      </c>
      <c r="AG250" s="76">
        <f t="shared" si="75"/>
        <v>2.5638622520097627</v>
      </c>
      <c r="AH250" s="52">
        <f t="shared" si="76"/>
        <v>2.5442560824458837E-2</v>
      </c>
      <c r="AI250" s="52">
        <f t="shared" si="77"/>
        <v>2.5442560824458837E-2</v>
      </c>
      <c r="AJ250" s="52">
        <f t="shared" si="78"/>
        <v>-0.41145583489746684</v>
      </c>
      <c r="AK250" s="52">
        <f t="shared" si="79"/>
        <v>0.41145583489746684</v>
      </c>
      <c r="AL250" s="57"/>
      <c r="AM250" s="85"/>
    </row>
    <row r="251" spans="1:39" ht="16" customHeight="1" x14ac:dyDescent="0.2">
      <c r="A251" s="19" t="s">
        <v>126</v>
      </c>
      <c r="B251" s="19">
        <v>2012</v>
      </c>
      <c r="C251" s="19">
        <v>9</v>
      </c>
      <c r="D251" s="19" t="s">
        <v>60</v>
      </c>
      <c r="E251" s="47">
        <v>41176</v>
      </c>
      <c r="F251" s="47">
        <v>41180</v>
      </c>
      <c r="G251" s="19">
        <v>15</v>
      </c>
      <c r="H251" s="48">
        <v>52</v>
      </c>
      <c r="I251" s="48">
        <v>48</v>
      </c>
      <c r="J251" s="49">
        <v>0.9</v>
      </c>
      <c r="K251" s="48" t="s">
        <v>60</v>
      </c>
      <c r="L251" s="48" t="s">
        <v>60</v>
      </c>
      <c r="M251" s="47">
        <v>41176</v>
      </c>
      <c r="N251" s="50" t="s">
        <v>60</v>
      </c>
      <c r="O251" s="48">
        <f>VLOOKUP($B251,_data_elections!$A$2:$E$6,5,0)</f>
        <v>51.963862252009761</v>
      </c>
      <c r="P251" s="51">
        <f>IF(ISERROR(VLOOKUP(M251,_data_RCP!$B:$D,3,0)),"",VLOOKUP(M251,_data_RCP!$B:$D,3,0))</f>
        <v>51.978609625668447</v>
      </c>
      <c r="Q251" s="52">
        <f t="shared" si="80"/>
        <v>3.6137747990238722E-2</v>
      </c>
      <c r="R251" s="53">
        <f t="shared" si="82"/>
        <v>1.4747373658686058E-2</v>
      </c>
      <c r="S251" s="53">
        <f t="shared" si="83"/>
        <v>3.6137747990238722E-2</v>
      </c>
      <c r="T251" s="53">
        <f t="shared" si="84"/>
        <v>1.4747373658686058E-2</v>
      </c>
      <c r="U251" s="52">
        <f t="shared" si="85"/>
        <v>-2.1390374331552664E-2</v>
      </c>
      <c r="V251" s="52">
        <f t="shared" si="86"/>
        <v>-1</v>
      </c>
      <c r="W251" s="52">
        <f t="shared" si="87"/>
        <v>-1</v>
      </c>
      <c r="X251" s="52">
        <f t="shared" si="81"/>
        <v>2.1390374331552664E-2</v>
      </c>
      <c r="Y251" s="52">
        <f>VLOOKUP(M251,_data_models!$B:$D,3,0)</f>
        <v>49.4</v>
      </c>
      <c r="Z251" s="52">
        <f t="shared" si="73"/>
        <v>51.126203208556149</v>
      </c>
      <c r="AA251" s="53">
        <f t="shared" si="88"/>
        <v>-0.83765904345361264</v>
      </c>
      <c r="AB251" s="53">
        <f t="shared" si="89"/>
        <v>0.83765904345361264</v>
      </c>
      <c r="AC251" s="52">
        <f t="shared" si="90"/>
        <v>-0.82291166979492658</v>
      </c>
      <c r="AD251" s="52">
        <f t="shared" si="91"/>
        <v>1</v>
      </c>
      <c r="AE251" s="52">
        <f t="shared" si="92"/>
        <v>0</v>
      </c>
      <c r="AF251" s="52">
        <f t="shared" si="74"/>
        <v>-2.5638622520097627</v>
      </c>
      <c r="AG251" s="76">
        <f t="shared" si="75"/>
        <v>2.5638622520097627</v>
      </c>
      <c r="AH251" s="52">
        <f t="shared" si="76"/>
        <v>2.5442560824458837E-2</v>
      </c>
      <c r="AI251" s="52">
        <f t="shared" si="77"/>
        <v>2.5442560824458837E-2</v>
      </c>
      <c r="AJ251" s="52">
        <f t="shared" si="78"/>
        <v>-0.41145583489746684</v>
      </c>
      <c r="AK251" s="52">
        <f t="shared" si="79"/>
        <v>0.41145583489746684</v>
      </c>
      <c r="AL251" s="57"/>
      <c r="AM251" s="85"/>
    </row>
    <row r="252" spans="1:39" ht="16" customHeight="1" x14ac:dyDescent="0.2">
      <c r="A252" s="19" t="s">
        <v>126</v>
      </c>
      <c r="B252" s="19">
        <v>2012</v>
      </c>
      <c r="C252" s="19">
        <v>9</v>
      </c>
      <c r="D252" s="19" t="s">
        <v>60</v>
      </c>
      <c r="E252" s="47">
        <v>41176</v>
      </c>
      <c r="F252" s="47">
        <v>41180</v>
      </c>
      <c r="G252" s="19">
        <v>7</v>
      </c>
      <c r="H252" s="48">
        <v>52</v>
      </c>
      <c r="I252" s="48">
        <v>48</v>
      </c>
      <c r="J252" s="49">
        <v>0.99</v>
      </c>
      <c r="K252" s="48" t="s">
        <v>60</v>
      </c>
      <c r="L252" s="48" t="s">
        <v>60</v>
      </c>
      <c r="M252" s="47">
        <v>41176</v>
      </c>
      <c r="N252" s="50" t="s">
        <v>60</v>
      </c>
      <c r="O252" s="48">
        <f>VLOOKUP($B252,_data_elections!$A$2:$E$6,5,0)</f>
        <v>51.963862252009761</v>
      </c>
      <c r="P252" s="51">
        <f>IF(ISERROR(VLOOKUP(M252,_data_RCP!$B:$D,3,0)),"",VLOOKUP(M252,_data_RCP!$B:$D,3,0))</f>
        <v>51.978609625668447</v>
      </c>
      <c r="Q252" s="52">
        <f t="shared" si="80"/>
        <v>3.6137747990238722E-2</v>
      </c>
      <c r="R252" s="53">
        <f t="shared" si="82"/>
        <v>1.4747373658686058E-2</v>
      </c>
      <c r="S252" s="53">
        <f t="shared" si="83"/>
        <v>3.6137747990238722E-2</v>
      </c>
      <c r="T252" s="53">
        <f t="shared" si="84"/>
        <v>1.4747373658686058E-2</v>
      </c>
      <c r="U252" s="52">
        <f t="shared" si="85"/>
        <v>-2.1390374331552664E-2</v>
      </c>
      <c r="V252" s="52">
        <f t="shared" si="86"/>
        <v>-1</v>
      </c>
      <c r="W252" s="52">
        <f t="shared" si="87"/>
        <v>-1</v>
      </c>
      <c r="X252" s="52">
        <f t="shared" si="81"/>
        <v>2.1390374331552664E-2</v>
      </c>
      <c r="Y252" s="52">
        <f>VLOOKUP(M252,_data_models!$B:$D,3,0)</f>
        <v>49.4</v>
      </c>
      <c r="Z252" s="52">
        <f t="shared" si="73"/>
        <v>51.126203208556149</v>
      </c>
      <c r="AA252" s="53">
        <f t="shared" si="88"/>
        <v>-0.83765904345361264</v>
      </c>
      <c r="AB252" s="53">
        <f t="shared" si="89"/>
        <v>0.83765904345361264</v>
      </c>
      <c r="AC252" s="52">
        <f t="shared" si="90"/>
        <v>-0.82291166979492658</v>
      </c>
      <c r="AD252" s="52">
        <f t="shared" si="91"/>
        <v>1</v>
      </c>
      <c r="AE252" s="52">
        <f t="shared" si="92"/>
        <v>0</v>
      </c>
      <c r="AF252" s="52">
        <f t="shared" si="74"/>
        <v>-2.5638622520097627</v>
      </c>
      <c r="AG252" s="76">
        <f t="shared" si="75"/>
        <v>2.5638622520097627</v>
      </c>
      <c r="AH252" s="52">
        <f t="shared" si="76"/>
        <v>2.5442560824458837E-2</v>
      </c>
      <c r="AI252" s="52">
        <f t="shared" si="77"/>
        <v>2.5442560824458837E-2</v>
      </c>
      <c r="AJ252" s="52">
        <f t="shared" si="78"/>
        <v>-0.41145583489746684</v>
      </c>
      <c r="AK252" s="52">
        <f t="shared" si="79"/>
        <v>0.41145583489746684</v>
      </c>
      <c r="AL252" s="57"/>
      <c r="AM252" s="85"/>
    </row>
    <row r="253" spans="1:39" ht="16" customHeight="1" x14ac:dyDescent="0.2">
      <c r="A253" s="19" t="s">
        <v>126</v>
      </c>
      <c r="B253" s="19">
        <v>2012</v>
      </c>
      <c r="C253" s="19">
        <v>9</v>
      </c>
      <c r="D253" s="19" t="s">
        <v>60</v>
      </c>
      <c r="E253" s="47">
        <v>41176</v>
      </c>
      <c r="F253" s="47">
        <v>41180</v>
      </c>
      <c r="G253" s="19">
        <v>11</v>
      </c>
      <c r="H253" s="48">
        <v>52</v>
      </c>
      <c r="I253" s="48">
        <v>48</v>
      </c>
      <c r="J253" s="49">
        <v>0.9</v>
      </c>
      <c r="K253" s="48" t="s">
        <v>60</v>
      </c>
      <c r="L253" s="48" t="s">
        <v>60</v>
      </c>
      <c r="M253" s="47">
        <v>41177</v>
      </c>
      <c r="N253" s="50" t="s">
        <v>60</v>
      </c>
      <c r="O253" s="48">
        <f>VLOOKUP($B253,_data_elections!$A$2:$E$6,5,0)</f>
        <v>51.963862252009761</v>
      </c>
      <c r="P253" s="51">
        <f>IF(ISERROR(VLOOKUP(M253,_data_RCP!$B:$D,3,0)),"",VLOOKUP(M253,_data_RCP!$B:$D,3,0))</f>
        <v>52.145922746781117</v>
      </c>
      <c r="Q253" s="52">
        <f t="shared" si="80"/>
        <v>3.6137747990238722E-2</v>
      </c>
      <c r="R253" s="53">
        <f t="shared" si="82"/>
        <v>0.18206049477135622</v>
      </c>
      <c r="S253" s="53">
        <f t="shared" si="83"/>
        <v>3.6137747990238722E-2</v>
      </c>
      <c r="T253" s="53">
        <f t="shared" si="84"/>
        <v>0.18206049477135622</v>
      </c>
      <c r="U253" s="52">
        <f t="shared" si="85"/>
        <v>0.1459227467811175</v>
      </c>
      <c r="V253" s="52">
        <f t="shared" si="86"/>
        <v>1</v>
      </c>
      <c r="W253" s="52">
        <f t="shared" si="87"/>
        <v>1</v>
      </c>
      <c r="X253" s="52">
        <f t="shared" si="81"/>
        <v>-0.1459227467811175</v>
      </c>
      <c r="Y253" s="52">
        <f>VLOOKUP(M253,_data_models!$B:$D,3,0)</f>
        <v>49.4</v>
      </c>
      <c r="Z253" s="52">
        <f t="shared" si="73"/>
        <v>51.181974248927041</v>
      </c>
      <c r="AA253" s="53">
        <f t="shared" si="88"/>
        <v>-0.78188800308272022</v>
      </c>
      <c r="AB253" s="53">
        <f t="shared" si="89"/>
        <v>0.78188800308272022</v>
      </c>
      <c r="AC253" s="52">
        <f t="shared" si="90"/>
        <v>-0.599827508311364</v>
      </c>
      <c r="AD253" s="52">
        <f t="shared" si="91"/>
        <v>1</v>
      </c>
      <c r="AE253" s="52">
        <f t="shared" si="92"/>
        <v>0</v>
      </c>
      <c r="AF253" s="52">
        <f t="shared" si="74"/>
        <v>-2.5638622520097627</v>
      </c>
      <c r="AG253" s="76">
        <f t="shared" si="75"/>
        <v>2.5638622520097627</v>
      </c>
      <c r="AH253" s="52">
        <f t="shared" si="76"/>
        <v>0.10909912138079392</v>
      </c>
      <c r="AI253" s="52">
        <f t="shared" si="77"/>
        <v>0.10909912138079392</v>
      </c>
      <c r="AJ253" s="52">
        <f t="shared" si="78"/>
        <v>-0.299913754155682</v>
      </c>
      <c r="AK253" s="52">
        <f t="shared" si="79"/>
        <v>0.299913754155682</v>
      </c>
      <c r="AL253" s="57"/>
      <c r="AM253" s="85"/>
    </row>
    <row r="254" spans="1:39" ht="16" customHeight="1" x14ac:dyDescent="0.2">
      <c r="A254" s="19" t="s">
        <v>126</v>
      </c>
      <c r="B254" s="19">
        <v>2012</v>
      </c>
      <c r="C254" s="19">
        <v>9</v>
      </c>
      <c r="D254" s="19" t="s">
        <v>60</v>
      </c>
      <c r="E254" s="47">
        <v>41176</v>
      </c>
      <c r="F254" s="47">
        <v>41180</v>
      </c>
      <c r="G254" s="19">
        <v>13</v>
      </c>
      <c r="H254" s="48">
        <v>49</v>
      </c>
      <c r="I254" s="48">
        <v>51</v>
      </c>
      <c r="J254" s="49">
        <v>0.98</v>
      </c>
      <c r="K254" s="48" t="s">
        <v>60</v>
      </c>
      <c r="L254" s="48" t="s">
        <v>60</v>
      </c>
      <c r="M254" s="47">
        <v>41180</v>
      </c>
      <c r="N254" s="50" t="s">
        <v>60</v>
      </c>
      <c r="O254" s="48">
        <f>VLOOKUP($B254,_data_elections!$A$2:$E$6,5,0)</f>
        <v>51.963862252009761</v>
      </c>
      <c r="P254" s="51">
        <f>IF(ISERROR(VLOOKUP(M254,_data_RCP!$B:$D,3,0)),"",VLOOKUP(M254,_data_RCP!$B:$D,3,0))</f>
        <v>52.197213290460873</v>
      </c>
      <c r="Q254" s="52">
        <f t="shared" si="80"/>
        <v>-2.9638622520097613</v>
      </c>
      <c r="R254" s="53">
        <f t="shared" si="82"/>
        <v>0.23335103845111149</v>
      </c>
      <c r="S254" s="53">
        <f t="shared" si="83"/>
        <v>2.9638622520097613</v>
      </c>
      <c r="T254" s="53">
        <f t="shared" si="84"/>
        <v>0.23335103845111149</v>
      </c>
      <c r="U254" s="52">
        <f t="shared" si="85"/>
        <v>-2.7305112135586498</v>
      </c>
      <c r="V254" s="52">
        <f t="shared" si="86"/>
        <v>1</v>
      </c>
      <c r="W254" s="52">
        <f t="shared" si="87"/>
        <v>0</v>
      </c>
      <c r="X254" s="52">
        <f t="shared" si="81"/>
        <v>-3.1972132904608728</v>
      </c>
      <c r="Y254" s="52">
        <f>VLOOKUP(M254,_data_models!$B:$D,3,0)</f>
        <v>49.4</v>
      </c>
      <c r="Z254" s="52">
        <f t="shared" si="73"/>
        <v>50.19907109682029</v>
      </c>
      <c r="AA254" s="53">
        <f t="shared" si="88"/>
        <v>-1.7647911551894708</v>
      </c>
      <c r="AB254" s="53">
        <f t="shared" si="89"/>
        <v>1.7647911551894708</v>
      </c>
      <c r="AC254" s="52">
        <f t="shared" si="90"/>
        <v>-1.5314401167383593</v>
      </c>
      <c r="AD254" s="52">
        <f t="shared" si="91"/>
        <v>1</v>
      </c>
      <c r="AE254" s="52">
        <f t="shared" si="92"/>
        <v>0</v>
      </c>
      <c r="AF254" s="52">
        <f t="shared" si="74"/>
        <v>-2.5638622520097627</v>
      </c>
      <c r="AG254" s="76">
        <f t="shared" si="75"/>
        <v>2.5638622520097627</v>
      </c>
      <c r="AH254" s="52">
        <f t="shared" si="76"/>
        <v>-1.3652556067793284</v>
      </c>
      <c r="AI254" s="52">
        <f t="shared" si="77"/>
        <v>1.3652556067793284</v>
      </c>
      <c r="AJ254" s="52">
        <f t="shared" si="78"/>
        <v>-0.76572005836918322</v>
      </c>
      <c r="AK254" s="52">
        <f t="shared" si="79"/>
        <v>0.76572005836918322</v>
      </c>
      <c r="AL254" s="57"/>
      <c r="AM254" s="85"/>
    </row>
    <row r="255" spans="1:39" ht="16" customHeight="1" x14ac:dyDescent="0.2">
      <c r="A255" s="19" t="s">
        <v>126</v>
      </c>
      <c r="B255" s="19">
        <v>2012</v>
      </c>
      <c r="C255" s="19">
        <v>9</v>
      </c>
      <c r="D255" s="19" t="s">
        <v>60</v>
      </c>
      <c r="E255" s="47">
        <v>41176</v>
      </c>
      <c r="F255" s="47">
        <v>41180</v>
      </c>
      <c r="G255" s="19">
        <v>5</v>
      </c>
      <c r="H255" s="48">
        <v>51</v>
      </c>
      <c r="I255" s="48">
        <v>49</v>
      </c>
      <c r="J255" s="49">
        <v>0.9</v>
      </c>
      <c r="K255" s="48" t="s">
        <v>60</v>
      </c>
      <c r="L255" s="48" t="s">
        <v>60</v>
      </c>
      <c r="M255" s="47">
        <v>41180</v>
      </c>
      <c r="N255" s="50" t="s">
        <v>60</v>
      </c>
      <c r="O255" s="48">
        <f>VLOOKUP($B255,_data_elections!$A$2:$E$6,5,0)</f>
        <v>51.963862252009761</v>
      </c>
      <c r="P255" s="51">
        <f>IF(ISERROR(VLOOKUP(M255,_data_RCP!$B:$D,3,0)),"",VLOOKUP(M255,_data_RCP!$B:$D,3,0))</f>
        <v>52.197213290460873</v>
      </c>
      <c r="Q255" s="52">
        <f t="shared" si="80"/>
        <v>-0.96386225200976128</v>
      </c>
      <c r="R255" s="53">
        <f t="shared" si="82"/>
        <v>0.23335103845111149</v>
      </c>
      <c r="S255" s="53">
        <f t="shared" si="83"/>
        <v>0.96386225200976128</v>
      </c>
      <c r="T255" s="53">
        <f t="shared" si="84"/>
        <v>0.23335103845111149</v>
      </c>
      <c r="U255" s="52">
        <f t="shared" si="85"/>
        <v>-0.73051121355864979</v>
      </c>
      <c r="V255" s="52">
        <f t="shared" si="86"/>
        <v>1</v>
      </c>
      <c r="W255" s="52">
        <f t="shared" si="87"/>
        <v>0</v>
      </c>
      <c r="X255" s="52">
        <f t="shared" si="81"/>
        <v>-1.1972132904608728</v>
      </c>
      <c r="Y255" s="52">
        <f>VLOOKUP(M255,_data_models!$B:$D,3,0)</f>
        <v>49.4</v>
      </c>
      <c r="Z255" s="52">
        <f t="shared" si="73"/>
        <v>50.865737763486955</v>
      </c>
      <c r="AA255" s="53">
        <f t="shared" si="88"/>
        <v>-1.0981244885228065</v>
      </c>
      <c r="AB255" s="53">
        <f t="shared" si="89"/>
        <v>1.0981244885228065</v>
      </c>
      <c r="AC255" s="52">
        <f t="shared" si="90"/>
        <v>-0.86477345007169504</v>
      </c>
      <c r="AD255" s="52">
        <f t="shared" si="91"/>
        <v>1</v>
      </c>
      <c r="AE255" s="52">
        <f t="shared" si="92"/>
        <v>0</v>
      </c>
      <c r="AF255" s="52">
        <f t="shared" si="74"/>
        <v>-2.5638622520097627</v>
      </c>
      <c r="AG255" s="76">
        <f t="shared" si="75"/>
        <v>2.5638622520097627</v>
      </c>
      <c r="AH255" s="52">
        <f t="shared" si="76"/>
        <v>-0.36525560677932845</v>
      </c>
      <c r="AI255" s="52">
        <f t="shared" si="77"/>
        <v>0.36525560677932845</v>
      </c>
      <c r="AJ255" s="52">
        <f t="shared" si="78"/>
        <v>-0.43238672503584752</v>
      </c>
      <c r="AK255" s="52">
        <f t="shared" si="79"/>
        <v>0.43238672503584752</v>
      </c>
      <c r="AL255" s="57"/>
      <c r="AM255" s="85"/>
    </row>
    <row r="256" spans="1:39" ht="16" customHeight="1" x14ac:dyDescent="0.2">
      <c r="A256" s="19" t="s">
        <v>127</v>
      </c>
      <c r="B256" s="19">
        <v>2012</v>
      </c>
      <c r="C256" s="19">
        <v>10</v>
      </c>
      <c r="D256" s="19" t="s">
        <v>60</v>
      </c>
      <c r="E256" s="47">
        <v>41199</v>
      </c>
      <c r="F256" s="47">
        <v>41201</v>
      </c>
      <c r="G256" s="19">
        <v>13</v>
      </c>
      <c r="H256" s="48">
        <v>49</v>
      </c>
      <c r="I256" s="48">
        <v>51</v>
      </c>
      <c r="J256" s="49">
        <v>0.95</v>
      </c>
      <c r="K256" s="48" t="s">
        <v>60</v>
      </c>
      <c r="L256" s="48" t="s">
        <v>60</v>
      </c>
      <c r="M256" s="47">
        <v>41201</v>
      </c>
      <c r="N256" s="50" t="s">
        <v>60</v>
      </c>
      <c r="O256" s="48">
        <f>VLOOKUP($B256,_data_elections!$A$2:$E$6,5,0)</f>
        <v>51.963862252009761</v>
      </c>
      <c r="P256" s="51">
        <f>IF(ISERROR(VLOOKUP(M256,_data_RCP!$B:$D,3,0)),"",VLOOKUP(M256,_data_RCP!$B:$D,3,0))</f>
        <v>50.053134962805537</v>
      </c>
      <c r="Q256" s="52">
        <f t="shared" si="80"/>
        <v>-2.9638622520097613</v>
      </c>
      <c r="R256" s="53">
        <f t="shared" si="82"/>
        <v>-1.9107272892042246</v>
      </c>
      <c r="S256" s="53">
        <f t="shared" si="83"/>
        <v>2.9638622520097613</v>
      </c>
      <c r="T256" s="53">
        <f t="shared" si="84"/>
        <v>1.9107272892042246</v>
      </c>
      <c r="U256" s="52">
        <f t="shared" si="85"/>
        <v>-1.0531349628055366</v>
      </c>
      <c r="V256" s="52">
        <f t="shared" si="86"/>
        <v>-1</v>
      </c>
      <c r="W256" s="52">
        <f t="shared" si="87"/>
        <v>-1</v>
      </c>
      <c r="X256" s="52">
        <f t="shared" si="81"/>
        <v>-1.0531349628055366</v>
      </c>
      <c r="Y256" s="52">
        <f>VLOOKUP(M256,_data_models!$B:$D,3,0)</f>
        <v>49.4</v>
      </c>
      <c r="Z256" s="52">
        <f t="shared" si="73"/>
        <v>49.484378320935178</v>
      </c>
      <c r="AA256" s="53">
        <f t="shared" si="88"/>
        <v>-2.4794839310745829</v>
      </c>
      <c r="AB256" s="53">
        <f t="shared" si="89"/>
        <v>2.4794839310745829</v>
      </c>
      <c r="AC256" s="52">
        <f t="shared" si="90"/>
        <v>-0.56875664187035824</v>
      </c>
      <c r="AD256" s="52">
        <f t="shared" si="91"/>
        <v>-1</v>
      </c>
      <c r="AE256" s="52">
        <f t="shared" si="92"/>
        <v>-1</v>
      </c>
      <c r="AF256" s="52">
        <f t="shared" si="74"/>
        <v>-2.5638622520097627</v>
      </c>
      <c r="AG256" s="76">
        <f t="shared" si="75"/>
        <v>2.5638622520097627</v>
      </c>
      <c r="AH256" s="52">
        <f t="shared" si="76"/>
        <v>-2.4372947706069965</v>
      </c>
      <c r="AI256" s="52">
        <f t="shared" si="77"/>
        <v>2.4372947706069965</v>
      </c>
      <c r="AJ256" s="52">
        <f t="shared" si="78"/>
        <v>-2.1951056101394073</v>
      </c>
      <c r="AK256" s="52">
        <f t="shared" si="79"/>
        <v>2.1951056101394073</v>
      </c>
      <c r="AL256" s="57"/>
      <c r="AM256" s="85"/>
    </row>
    <row r="257" spans="1:39" ht="16" customHeight="1" x14ac:dyDescent="0.2">
      <c r="A257" s="19" t="s">
        <v>127</v>
      </c>
      <c r="B257" s="19">
        <v>2012</v>
      </c>
      <c r="C257" s="19">
        <v>10</v>
      </c>
      <c r="D257" s="19" t="s">
        <v>60</v>
      </c>
      <c r="E257" s="47">
        <v>41199</v>
      </c>
      <c r="F257" s="47">
        <v>41201</v>
      </c>
      <c r="G257" s="19">
        <v>5</v>
      </c>
      <c r="H257" s="48">
        <v>49</v>
      </c>
      <c r="I257" s="48">
        <v>51</v>
      </c>
      <c r="J257" s="49">
        <v>0.9</v>
      </c>
      <c r="K257" s="48" t="s">
        <v>60</v>
      </c>
      <c r="L257" s="48" t="s">
        <v>60</v>
      </c>
      <c r="M257" s="47">
        <v>41201</v>
      </c>
      <c r="N257" s="50" t="s">
        <v>60</v>
      </c>
      <c r="O257" s="48">
        <f>VLOOKUP($B257,_data_elections!$A$2:$E$6,5,0)</f>
        <v>51.963862252009761</v>
      </c>
      <c r="P257" s="51">
        <f>IF(ISERROR(VLOOKUP(M257,_data_RCP!$B:$D,3,0)),"",VLOOKUP(M257,_data_RCP!$B:$D,3,0))</f>
        <v>50.053134962805537</v>
      </c>
      <c r="Q257" s="52">
        <f t="shared" si="80"/>
        <v>-2.9638622520097613</v>
      </c>
      <c r="R257" s="53">
        <f t="shared" si="82"/>
        <v>-1.9107272892042246</v>
      </c>
      <c r="S257" s="53">
        <f t="shared" si="83"/>
        <v>2.9638622520097613</v>
      </c>
      <c r="T257" s="53">
        <f t="shared" si="84"/>
        <v>1.9107272892042246</v>
      </c>
      <c r="U257" s="52">
        <f t="shared" si="85"/>
        <v>-1.0531349628055366</v>
      </c>
      <c r="V257" s="52">
        <f t="shared" si="86"/>
        <v>-1</v>
      </c>
      <c r="W257" s="52">
        <f t="shared" si="87"/>
        <v>-1</v>
      </c>
      <c r="X257" s="52">
        <f t="shared" si="81"/>
        <v>-1.0531349628055366</v>
      </c>
      <c r="Y257" s="52">
        <f>VLOOKUP(M257,_data_models!$B:$D,3,0)</f>
        <v>49.4</v>
      </c>
      <c r="Z257" s="52">
        <f t="shared" si="73"/>
        <v>49.484378320935178</v>
      </c>
      <c r="AA257" s="53">
        <f t="shared" si="88"/>
        <v>-2.4794839310745829</v>
      </c>
      <c r="AB257" s="53">
        <f t="shared" si="89"/>
        <v>2.4794839310745829</v>
      </c>
      <c r="AC257" s="52">
        <f t="shared" si="90"/>
        <v>-0.56875664187035824</v>
      </c>
      <c r="AD257" s="52">
        <f t="shared" si="91"/>
        <v>-1</v>
      </c>
      <c r="AE257" s="52">
        <f t="shared" si="92"/>
        <v>-1</v>
      </c>
      <c r="AF257" s="52">
        <f t="shared" si="74"/>
        <v>-2.5638622520097627</v>
      </c>
      <c r="AG257" s="76">
        <f t="shared" si="75"/>
        <v>2.5638622520097627</v>
      </c>
      <c r="AH257" s="52">
        <f t="shared" si="76"/>
        <v>-2.4372947706069965</v>
      </c>
      <c r="AI257" s="52">
        <f t="shared" si="77"/>
        <v>2.4372947706069965</v>
      </c>
      <c r="AJ257" s="52">
        <f t="shared" si="78"/>
        <v>-2.1951056101394073</v>
      </c>
      <c r="AK257" s="52">
        <f t="shared" si="79"/>
        <v>2.1951056101394073</v>
      </c>
      <c r="AL257" s="57"/>
      <c r="AM257" s="85"/>
    </row>
    <row r="258" spans="1:39" ht="16" customHeight="1" x14ac:dyDescent="0.2">
      <c r="A258" s="19" t="s">
        <v>127</v>
      </c>
      <c r="B258" s="19">
        <v>2012</v>
      </c>
      <c r="C258" s="19">
        <v>10</v>
      </c>
      <c r="D258" s="19" t="s">
        <v>60</v>
      </c>
      <c r="E258" s="47">
        <v>41199</v>
      </c>
      <c r="F258" s="47">
        <v>41201</v>
      </c>
      <c r="G258" s="19">
        <v>14</v>
      </c>
      <c r="H258" s="48">
        <v>50.4</v>
      </c>
      <c r="I258" s="48">
        <v>49.6</v>
      </c>
      <c r="J258" s="49">
        <v>0.97</v>
      </c>
      <c r="K258" s="48" t="s">
        <v>60</v>
      </c>
      <c r="L258" s="48" t="s">
        <v>60</v>
      </c>
      <c r="M258" s="47">
        <v>41201</v>
      </c>
      <c r="N258" s="50" t="s">
        <v>60</v>
      </c>
      <c r="O258" s="48">
        <f>VLOOKUP($B258,_data_elections!$A$2:$E$6,5,0)</f>
        <v>51.963862252009761</v>
      </c>
      <c r="P258" s="51">
        <f>IF(ISERROR(VLOOKUP(M258,_data_RCP!$B:$D,3,0)),"",VLOOKUP(M258,_data_RCP!$B:$D,3,0))</f>
        <v>50.053134962805537</v>
      </c>
      <c r="Q258" s="52">
        <f t="shared" si="80"/>
        <v>-1.5638622520097627</v>
      </c>
      <c r="R258" s="53">
        <f t="shared" si="82"/>
        <v>-1.9107272892042246</v>
      </c>
      <c r="S258" s="53">
        <f t="shared" si="83"/>
        <v>1.5638622520097627</v>
      </c>
      <c r="T258" s="53">
        <f t="shared" si="84"/>
        <v>1.9107272892042246</v>
      </c>
      <c r="U258" s="52">
        <f t="shared" si="85"/>
        <v>0.34686503719446193</v>
      </c>
      <c r="V258" s="52">
        <f t="shared" si="86"/>
        <v>1</v>
      </c>
      <c r="W258" s="52">
        <f t="shared" si="87"/>
        <v>1</v>
      </c>
      <c r="X258" s="52">
        <f t="shared" si="81"/>
        <v>0.34686503719446193</v>
      </c>
      <c r="Y258" s="52">
        <f>VLOOKUP(M258,_data_models!$B:$D,3,0)</f>
        <v>49.4</v>
      </c>
      <c r="Z258" s="52">
        <f t="shared" ref="Z258:Z321" si="93">AVERAGE(Y258,P258,H258)</f>
        <v>49.951044987601847</v>
      </c>
      <c r="AA258" s="53">
        <f t="shared" si="88"/>
        <v>-2.0128172644079143</v>
      </c>
      <c r="AB258" s="53">
        <f t="shared" si="89"/>
        <v>2.0128172644079143</v>
      </c>
      <c r="AC258" s="52">
        <f t="shared" si="90"/>
        <v>-0.10208997520368968</v>
      </c>
      <c r="AD258" s="52">
        <f t="shared" si="91"/>
        <v>-1</v>
      </c>
      <c r="AE258" s="52">
        <f t="shared" si="92"/>
        <v>-1</v>
      </c>
      <c r="AF258" s="52">
        <f t="shared" si="74"/>
        <v>-2.5638622520097627</v>
      </c>
      <c r="AG258" s="76">
        <f t="shared" si="75"/>
        <v>2.5638622520097627</v>
      </c>
      <c r="AH258" s="52">
        <f t="shared" si="76"/>
        <v>-1.7372947706069937</v>
      </c>
      <c r="AI258" s="52">
        <f t="shared" si="77"/>
        <v>1.7372947706069937</v>
      </c>
      <c r="AJ258" s="52">
        <f t="shared" si="78"/>
        <v>-1.961772276806073</v>
      </c>
      <c r="AK258" s="52">
        <f t="shared" si="79"/>
        <v>1.961772276806073</v>
      </c>
      <c r="AL258" s="57"/>
      <c r="AM258" s="85"/>
    </row>
    <row r="259" spans="1:39" ht="16" customHeight="1" x14ac:dyDescent="0.2">
      <c r="A259" s="19" t="s">
        <v>127</v>
      </c>
      <c r="B259" s="19">
        <v>2012</v>
      </c>
      <c r="C259" s="19">
        <v>10</v>
      </c>
      <c r="D259" s="19" t="s">
        <v>60</v>
      </c>
      <c r="E259" s="47">
        <v>41199</v>
      </c>
      <c r="F259" s="47">
        <v>41201</v>
      </c>
      <c r="G259" s="19">
        <v>9</v>
      </c>
      <c r="H259" s="48">
        <v>50.4</v>
      </c>
      <c r="I259" s="48">
        <v>49.6</v>
      </c>
      <c r="J259" s="49">
        <v>0.99</v>
      </c>
      <c r="K259" s="48" t="s">
        <v>60</v>
      </c>
      <c r="L259" s="48" t="s">
        <v>60</v>
      </c>
      <c r="M259" s="47">
        <v>41201</v>
      </c>
      <c r="N259" s="50" t="s">
        <v>60</v>
      </c>
      <c r="O259" s="48">
        <f>VLOOKUP($B259,_data_elections!$A$2:$E$6,5,0)</f>
        <v>51.963862252009761</v>
      </c>
      <c r="P259" s="51">
        <f>IF(ISERROR(VLOOKUP(M259,_data_RCP!$B:$D,3,0)),"",VLOOKUP(M259,_data_RCP!$B:$D,3,0))</f>
        <v>50.053134962805537</v>
      </c>
      <c r="Q259" s="52">
        <f t="shared" si="80"/>
        <v>-1.5638622520097627</v>
      </c>
      <c r="R259" s="53">
        <f t="shared" si="82"/>
        <v>-1.9107272892042246</v>
      </c>
      <c r="S259" s="53">
        <f t="shared" si="83"/>
        <v>1.5638622520097627</v>
      </c>
      <c r="T259" s="53">
        <f t="shared" si="84"/>
        <v>1.9107272892042246</v>
      </c>
      <c r="U259" s="52">
        <f t="shared" si="85"/>
        <v>0.34686503719446193</v>
      </c>
      <c r="V259" s="52">
        <f t="shared" si="86"/>
        <v>1</v>
      </c>
      <c r="W259" s="52">
        <f t="shared" si="87"/>
        <v>1</v>
      </c>
      <c r="X259" s="52">
        <f t="shared" si="81"/>
        <v>0.34686503719446193</v>
      </c>
      <c r="Y259" s="52">
        <f>VLOOKUP(M259,_data_models!$B:$D,3,0)</f>
        <v>49.4</v>
      </c>
      <c r="Z259" s="52">
        <f t="shared" si="93"/>
        <v>49.951044987601847</v>
      </c>
      <c r="AA259" s="53">
        <f t="shared" si="88"/>
        <v>-2.0128172644079143</v>
      </c>
      <c r="AB259" s="53">
        <f t="shared" si="89"/>
        <v>2.0128172644079143</v>
      </c>
      <c r="AC259" s="52">
        <f t="shared" si="90"/>
        <v>-0.10208997520368968</v>
      </c>
      <c r="AD259" s="52">
        <f t="shared" si="91"/>
        <v>-1</v>
      </c>
      <c r="AE259" s="52">
        <f t="shared" si="92"/>
        <v>-1</v>
      </c>
      <c r="AF259" s="52">
        <f t="shared" ref="AF259:AF322" si="94">Y259-O259</f>
        <v>-2.5638622520097627</v>
      </c>
      <c r="AG259" s="76">
        <f t="shared" ref="AG259:AG322" si="95">ABS(AF259)</f>
        <v>2.5638622520097627</v>
      </c>
      <c r="AH259" s="52">
        <f t="shared" ref="AH259:AH322" si="96">AVERAGE(H259,P259)-O259</f>
        <v>-1.7372947706069937</v>
      </c>
      <c r="AI259" s="52">
        <f t="shared" ref="AI259:AI322" si="97">ABS(AH259)</f>
        <v>1.7372947706069937</v>
      </c>
      <c r="AJ259" s="52">
        <f t="shared" ref="AJ259:AJ322" si="98">AVERAGE(P259,Z259)-O259</f>
        <v>-1.961772276806073</v>
      </c>
      <c r="AK259" s="52">
        <f t="shared" ref="AK259:AK322" si="99">ABS(AJ259)</f>
        <v>1.961772276806073</v>
      </c>
      <c r="AL259" s="57"/>
      <c r="AM259" s="85"/>
    </row>
    <row r="260" spans="1:39" ht="16" customHeight="1" x14ac:dyDescent="0.2">
      <c r="A260" s="19" t="s">
        <v>127</v>
      </c>
      <c r="B260" s="19">
        <v>2012</v>
      </c>
      <c r="C260" s="19">
        <v>10</v>
      </c>
      <c r="D260" s="19" t="s">
        <v>60</v>
      </c>
      <c r="E260" s="47">
        <v>41199</v>
      </c>
      <c r="F260" s="47">
        <v>41201</v>
      </c>
      <c r="G260" s="19">
        <v>1</v>
      </c>
      <c r="H260" s="48">
        <v>50.5</v>
      </c>
      <c r="I260" s="48">
        <v>49.5</v>
      </c>
      <c r="J260" s="49">
        <v>0.95</v>
      </c>
      <c r="K260" s="48" t="s">
        <v>60</v>
      </c>
      <c r="L260" s="48" t="s">
        <v>60</v>
      </c>
      <c r="M260" s="47">
        <v>41201</v>
      </c>
      <c r="N260" s="50" t="s">
        <v>60</v>
      </c>
      <c r="O260" s="48">
        <f>VLOOKUP($B260,_data_elections!$A$2:$E$6,5,0)</f>
        <v>51.963862252009761</v>
      </c>
      <c r="P260" s="51">
        <f>IF(ISERROR(VLOOKUP(M260,_data_RCP!$B:$D,3,0)),"",VLOOKUP(M260,_data_RCP!$B:$D,3,0))</f>
        <v>50.053134962805537</v>
      </c>
      <c r="Q260" s="52">
        <f t="shared" si="80"/>
        <v>-1.4638622520097613</v>
      </c>
      <c r="R260" s="53">
        <f t="shared" si="82"/>
        <v>-1.9107272892042246</v>
      </c>
      <c r="S260" s="53">
        <f t="shared" si="83"/>
        <v>1.4638622520097613</v>
      </c>
      <c r="T260" s="53">
        <f t="shared" si="84"/>
        <v>1.9107272892042246</v>
      </c>
      <c r="U260" s="52">
        <f t="shared" si="85"/>
        <v>0.44686503719446335</v>
      </c>
      <c r="V260" s="52">
        <f t="shared" si="86"/>
        <v>1</v>
      </c>
      <c r="W260" s="52">
        <f t="shared" si="87"/>
        <v>1</v>
      </c>
      <c r="X260" s="52">
        <f t="shared" si="81"/>
        <v>0.44686503719446335</v>
      </c>
      <c r="Y260" s="52">
        <f>VLOOKUP(M260,_data_models!$B:$D,3,0)</f>
        <v>49.4</v>
      </c>
      <c r="Z260" s="52">
        <f t="shared" si="93"/>
        <v>49.984378320935178</v>
      </c>
      <c r="AA260" s="53">
        <f t="shared" si="88"/>
        <v>-1.9794839310745829</v>
      </c>
      <c r="AB260" s="53">
        <f t="shared" si="89"/>
        <v>1.9794839310745829</v>
      </c>
      <c r="AC260" s="52">
        <f t="shared" si="90"/>
        <v>-6.8756641870358237E-2</v>
      </c>
      <c r="AD260" s="52">
        <f t="shared" si="91"/>
        <v>-1</v>
      </c>
      <c r="AE260" s="52">
        <f t="shared" si="92"/>
        <v>-1</v>
      </c>
      <c r="AF260" s="52">
        <f t="shared" si="94"/>
        <v>-2.5638622520097627</v>
      </c>
      <c r="AG260" s="76">
        <f t="shared" si="95"/>
        <v>2.5638622520097627</v>
      </c>
      <c r="AH260" s="52">
        <f t="shared" si="96"/>
        <v>-1.6872947706069965</v>
      </c>
      <c r="AI260" s="52">
        <f t="shared" si="97"/>
        <v>1.6872947706069965</v>
      </c>
      <c r="AJ260" s="52">
        <f t="shared" si="98"/>
        <v>-1.9451056101394073</v>
      </c>
      <c r="AK260" s="52">
        <f t="shared" si="99"/>
        <v>1.9451056101394073</v>
      </c>
      <c r="AL260" s="57"/>
      <c r="AM260" s="85"/>
    </row>
    <row r="261" spans="1:39" ht="16" customHeight="1" x14ac:dyDescent="0.2">
      <c r="A261" s="19" t="s">
        <v>127</v>
      </c>
      <c r="B261" s="19">
        <v>2012</v>
      </c>
      <c r="C261" s="19">
        <v>10</v>
      </c>
      <c r="D261" s="19" t="s">
        <v>60</v>
      </c>
      <c r="E261" s="47">
        <v>41199</v>
      </c>
      <c r="F261" s="47">
        <v>41201</v>
      </c>
      <c r="G261" s="19">
        <v>15</v>
      </c>
      <c r="H261" s="48">
        <v>50.5</v>
      </c>
      <c r="I261" s="48">
        <v>49.5</v>
      </c>
      <c r="J261" s="49">
        <v>0.8</v>
      </c>
      <c r="K261" s="48" t="s">
        <v>60</v>
      </c>
      <c r="L261" s="48" t="s">
        <v>60</v>
      </c>
      <c r="M261" s="47">
        <v>41201</v>
      </c>
      <c r="N261" s="50" t="s">
        <v>60</v>
      </c>
      <c r="O261" s="48">
        <f>VLOOKUP($B261,_data_elections!$A$2:$E$6,5,0)</f>
        <v>51.963862252009761</v>
      </c>
      <c r="P261" s="51">
        <f>IF(ISERROR(VLOOKUP(M261,_data_RCP!$B:$D,3,0)),"",VLOOKUP(M261,_data_RCP!$B:$D,3,0))</f>
        <v>50.053134962805537</v>
      </c>
      <c r="Q261" s="52">
        <f t="shared" si="80"/>
        <v>-1.4638622520097613</v>
      </c>
      <c r="R261" s="53">
        <f t="shared" si="82"/>
        <v>-1.9107272892042246</v>
      </c>
      <c r="S261" s="53">
        <f t="shared" si="83"/>
        <v>1.4638622520097613</v>
      </c>
      <c r="T261" s="53">
        <f t="shared" si="84"/>
        <v>1.9107272892042246</v>
      </c>
      <c r="U261" s="52">
        <f t="shared" si="85"/>
        <v>0.44686503719446335</v>
      </c>
      <c r="V261" s="52">
        <f t="shared" si="86"/>
        <v>1</v>
      </c>
      <c r="W261" s="52">
        <f t="shared" si="87"/>
        <v>1</v>
      </c>
      <c r="X261" s="52">
        <f t="shared" si="81"/>
        <v>0.44686503719446335</v>
      </c>
      <c r="Y261" s="52">
        <f>VLOOKUP(M261,_data_models!$B:$D,3,0)</f>
        <v>49.4</v>
      </c>
      <c r="Z261" s="52">
        <f t="shared" si="93"/>
        <v>49.984378320935178</v>
      </c>
      <c r="AA261" s="53">
        <f t="shared" si="88"/>
        <v>-1.9794839310745829</v>
      </c>
      <c r="AB261" s="53">
        <f t="shared" si="89"/>
        <v>1.9794839310745829</v>
      </c>
      <c r="AC261" s="52">
        <f t="shared" si="90"/>
        <v>-6.8756641870358237E-2</v>
      </c>
      <c r="AD261" s="52">
        <f t="shared" si="91"/>
        <v>-1</v>
      </c>
      <c r="AE261" s="52">
        <f t="shared" si="92"/>
        <v>-1</v>
      </c>
      <c r="AF261" s="52">
        <f t="shared" si="94"/>
        <v>-2.5638622520097627</v>
      </c>
      <c r="AG261" s="76">
        <f t="shared" si="95"/>
        <v>2.5638622520097627</v>
      </c>
      <c r="AH261" s="52">
        <f t="shared" si="96"/>
        <v>-1.6872947706069965</v>
      </c>
      <c r="AI261" s="52">
        <f t="shared" si="97"/>
        <v>1.6872947706069965</v>
      </c>
      <c r="AJ261" s="52">
        <f t="shared" si="98"/>
        <v>-1.9451056101394073</v>
      </c>
      <c r="AK261" s="52">
        <f t="shared" si="99"/>
        <v>1.9451056101394073</v>
      </c>
      <c r="AL261" s="57"/>
      <c r="AM261" s="85"/>
    </row>
    <row r="262" spans="1:39" ht="16" customHeight="1" x14ac:dyDescent="0.2">
      <c r="A262" s="19" t="s">
        <v>127</v>
      </c>
      <c r="B262" s="19">
        <v>2012</v>
      </c>
      <c r="C262" s="19">
        <v>10</v>
      </c>
      <c r="D262" s="19" t="s">
        <v>60</v>
      </c>
      <c r="E262" s="47">
        <v>41199</v>
      </c>
      <c r="F262" s="47">
        <v>41201</v>
      </c>
      <c r="G262" s="19">
        <v>4</v>
      </c>
      <c r="H262" s="48">
        <v>50.5</v>
      </c>
      <c r="I262" s="48">
        <v>49.5</v>
      </c>
      <c r="J262" s="49">
        <v>0.99</v>
      </c>
      <c r="K262" s="48" t="s">
        <v>60</v>
      </c>
      <c r="L262" s="48" t="s">
        <v>60</v>
      </c>
      <c r="M262" s="47">
        <v>41201</v>
      </c>
      <c r="N262" s="50" t="s">
        <v>60</v>
      </c>
      <c r="O262" s="48">
        <f>VLOOKUP($B262,_data_elections!$A$2:$E$6,5,0)</f>
        <v>51.963862252009761</v>
      </c>
      <c r="P262" s="51">
        <f>IF(ISERROR(VLOOKUP(M262,_data_RCP!$B:$D,3,0)),"",VLOOKUP(M262,_data_RCP!$B:$D,3,0))</f>
        <v>50.053134962805537</v>
      </c>
      <c r="Q262" s="52">
        <f t="shared" si="80"/>
        <v>-1.4638622520097613</v>
      </c>
      <c r="R262" s="53">
        <f t="shared" si="82"/>
        <v>-1.9107272892042246</v>
      </c>
      <c r="S262" s="53">
        <f t="shared" si="83"/>
        <v>1.4638622520097613</v>
      </c>
      <c r="T262" s="53">
        <f t="shared" si="84"/>
        <v>1.9107272892042246</v>
      </c>
      <c r="U262" s="52">
        <f t="shared" si="85"/>
        <v>0.44686503719446335</v>
      </c>
      <c r="V262" s="52">
        <f t="shared" si="86"/>
        <v>1</v>
      </c>
      <c r="W262" s="52">
        <f t="shared" si="87"/>
        <v>1</v>
      </c>
      <c r="X262" s="52">
        <f t="shared" si="81"/>
        <v>0.44686503719446335</v>
      </c>
      <c r="Y262" s="52">
        <f>VLOOKUP(M262,_data_models!$B:$D,3,0)</f>
        <v>49.4</v>
      </c>
      <c r="Z262" s="52">
        <f t="shared" si="93"/>
        <v>49.984378320935178</v>
      </c>
      <c r="AA262" s="53">
        <f t="shared" si="88"/>
        <v>-1.9794839310745829</v>
      </c>
      <c r="AB262" s="53">
        <f t="shared" si="89"/>
        <v>1.9794839310745829</v>
      </c>
      <c r="AC262" s="52">
        <f t="shared" si="90"/>
        <v>-6.8756641870358237E-2</v>
      </c>
      <c r="AD262" s="52">
        <f t="shared" si="91"/>
        <v>-1</v>
      </c>
      <c r="AE262" s="52">
        <f t="shared" si="92"/>
        <v>-1</v>
      </c>
      <c r="AF262" s="52">
        <f t="shared" si="94"/>
        <v>-2.5638622520097627</v>
      </c>
      <c r="AG262" s="76">
        <f t="shared" si="95"/>
        <v>2.5638622520097627</v>
      </c>
      <c r="AH262" s="52">
        <f t="shared" si="96"/>
        <v>-1.6872947706069965</v>
      </c>
      <c r="AI262" s="52">
        <f t="shared" si="97"/>
        <v>1.6872947706069965</v>
      </c>
      <c r="AJ262" s="52">
        <f t="shared" si="98"/>
        <v>-1.9451056101394073</v>
      </c>
      <c r="AK262" s="52">
        <f t="shared" si="99"/>
        <v>1.9451056101394073</v>
      </c>
      <c r="AL262" s="57"/>
      <c r="AM262" s="85"/>
    </row>
    <row r="263" spans="1:39" ht="16" customHeight="1" x14ac:dyDescent="0.2">
      <c r="A263" s="19" t="s">
        <v>127</v>
      </c>
      <c r="B263" s="19">
        <v>2012</v>
      </c>
      <c r="C263" s="19">
        <v>10</v>
      </c>
      <c r="D263" s="19" t="s">
        <v>60</v>
      </c>
      <c r="E263" s="47">
        <v>41199</v>
      </c>
      <c r="F263" s="47">
        <v>41201</v>
      </c>
      <c r="G263" s="19">
        <v>2</v>
      </c>
      <c r="H263" s="48">
        <v>51</v>
      </c>
      <c r="I263" s="48">
        <v>49</v>
      </c>
      <c r="J263" s="49">
        <v>0.95</v>
      </c>
      <c r="K263" s="48" t="s">
        <v>60</v>
      </c>
      <c r="L263" s="48" t="s">
        <v>60</v>
      </c>
      <c r="M263" s="47">
        <v>41201</v>
      </c>
      <c r="N263" s="50" t="s">
        <v>60</v>
      </c>
      <c r="O263" s="48">
        <f>VLOOKUP($B263,_data_elections!$A$2:$E$6,5,0)</f>
        <v>51.963862252009761</v>
      </c>
      <c r="P263" s="51">
        <f>IF(ISERROR(VLOOKUP(M263,_data_RCP!$B:$D,3,0)),"",VLOOKUP(M263,_data_RCP!$B:$D,3,0))</f>
        <v>50.053134962805537</v>
      </c>
      <c r="Q263" s="52">
        <f t="shared" si="80"/>
        <v>-0.96386225200976128</v>
      </c>
      <c r="R263" s="53">
        <f t="shared" si="82"/>
        <v>-1.9107272892042246</v>
      </c>
      <c r="S263" s="53">
        <f t="shared" si="83"/>
        <v>0.96386225200976128</v>
      </c>
      <c r="T263" s="53">
        <f t="shared" si="84"/>
        <v>1.9107272892042246</v>
      </c>
      <c r="U263" s="52">
        <f t="shared" si="85"/>
        <v>0.94686503719446335</v>
      </c>
      <c r="V263" s="52">
        <f t="shared" si="86"/>
        <v>1</v>
      </c>
      <c r="W263" s="52">
        <f t="shared" si="87"/>
        <v>1</v>
      </c>
      <c r="X263" s="52">
        <f t="shared" si="81"/>
        <v>0.94686503719446335</v>
      </c>
      <c r="Y263" s="52">
        <f>VLOOKUP(M263,_data_models!$B:$D,3,0)</f>
        <v>49.4</v>
      </c>
      <c r="Z263" s="52">
        <f t="shared" si="93"/>
        <v>50.151044987601843</v>
      </c>
      <c r="AA263" s="53">
        <f t="shared" si="88"/>
        <v>-1.8128172644079186</v>
      </c>
      <c r="AB263" s="53">
        <f t="shared" si="89"/>
        <v>1.8128172644079186</v>
      </c>
      <c r="AC263" s="52">
        <f t="shared" si="90"/>
        <v>9.7910024796306061E-2</v>
      </c>
      <c r="AD263" s="52">
        <f t="shared" si="91"/>
        <v>1</v>
      </c>
      <c r="AE263" s="52">
        <f t="shared" si="92"/>
        <v>1</v>
      </c>
      <c r="AF263" s="52">
        <f t="shared" si="94"/>
        <v>-2.5638622520097627</v>
      </c>
      <c r="AG263" s="76">
        <f t="shared" si="95"/>
        <v>2.5638622520097627</v>
      </c>
      <c r="AH263" s="52">
        <f t="shared" si="96"/>
        <v>-1.4372947706069965</v>
      </c>
      <c r="AI263" s="52">
        <f t="shared" si="97"/>
        <v>1.4372947706069965</v>
      </c>
      <c r="AJ263" s="52">
        <f t="shared" si="98"/>
        <v>-1.8617722768060716</v>
      </c>
      <c r="AK263" s="52">
        <f t="shared" si="99"/>
        <v>1.8617722768060716</v>
      </c>
      <c r="AL263" s="57"/>
      <c r="AM263" s="85"/>
    </row>
    <row r="264" spans="1:39" ht="16" customHeight="1" x14ac:dyDescent="0.2">
      <c r="A264" s="19" t="s">
        <v>127</v>
      </c>
      <c r="B264" s="19">
        <v>2012</v>
      </c>
      <c r="C264" s="19">
        <v>10</v>
      </c>
      <c r="D264" s="19" t="s">
        <v>60</v>
      </c>
      <c r="E264" s="47">
        <v>41199</v>
      </c>
      <c r="F264" s="47">
        <v>41201</v>
      </c>
      <c r="G264" s="19">
        <v>3</v>
      </c>
      <c r="H264" s="48">
        <v>51</v>
      </c>
      <c r="I264" s="48">
        <v>49</v>
      </c>
      <c r="J264" s="49">
        <v>1</v>
      </c>
      <c r="K264" s="48" t="s">
        <v>60</v>
      </c>
      <c r="L264" s="48" t="s">
        <v>60</v>
      </c>
      <c r="M264" s="47">
        <v>41201</v>
      </c>
      <c r="N264" s="50" t="s">
        <v>60</v>
      </c>
      <c r="O264" s="48">
        <f>VLOOKUP($B264,_data_elections!$A$2:$E$6,5,0)</f>
        <v>51.963862252009761</v>
      </c>
      <c r="P264" s="51">
        <f>IF(ISERROR(VLOOKUP(M264,_data_RCP!$B:$D,3,0)),"",VLOOKUP(M264,_data_RCP!$B:$D,3,0))</f>
        <v>50.053134962805537</v>
      </c>
      <c r="Q264" s="52">
        <f t="shared" si="80"/>
        <v>-0.96386225200976128</v>
      </c>
      <c r="R264" s="53">
        <f t="shared" si="82"/>
        <v>-1.9107272892042246</v>
      </c>
      <c r="S264" s="53">
        <f t="shared" si="83"/>
        <v>0.96386225200976128</v>
      </c>
      <c r="T264" s="53">
        <f t="shared" si="84"/>
        <v>1.9107272892042246</v>
      </c>
      <c r="U264" s="52">
        <f t="shared" si="85"/>
        <v>0.94686503719446335</v>
      </c>
      <c r="V264" s="52">
        <f t="shared" si="86"/>
        <v>1</v>
      </c>
      <c r="W264" s="52">
        <f t="shared" si="87"/>
        <v>1</v>
      </c>
      <c r="X264" s="52">
        <f t="shared" si="81"/>
        <v>0.94686503719446335</v>
      </c>
      <c r="Y264" s="52">
        <f>VLOOKUP(M264,_data_models!$B:$D,3,0)</f>
        <v>49.4</v>
      </c>
      <c r="Z264" s="52">
        <f t="shared" si="93"/>
        <v>50.151044987601843</v>
      </c>
      <c r="AA264" s="53">
        <f t="shared" si="88"/>
        <v>-1.8128172644079186</v>
      </c>
      <c r="AB264" s="53">
        <f t="shared" si="89"/>
        <v>1.8128172644079186</v>
      </c>
      <c r="AC264" s="52">
        <f t="shared" si="90"/>
        <v>9.7910024796306061E-2</v>
      </c>
      <c r="AD264" s="52">
        <f t="shared" si="91"/>
        <v>1</v>
      </c>
      <c r="AE264" s="52">
        <f t="shared" si="92"/>
        <v>1</v>
      </c>
      <c r="AF264" s="52">
        <f t="shared" si="94"/>
        <v>-2.5638622520097627</v>
      </c>
      <c r="AG264" s="76">
        <f t="shared" si="95"/>
        <v>2.5638622520097627</v>
      </c>
      <c r="AH264" s="52">
        <f t="shared" si="96"/>
        <v>-1.4372947706069965</v>
      </c>
      <c r="AI264" s="52">
        <f t="shared" si="97"/>
        <v>1.4372947706069965</v>
      </c>
      <c r="AJ264" s="52">
        <f t="shared" si="98"/>
        <v>-1.8617722768060716</v>
      </c>
      <c r="AK264" s="52">
        <f t="shared" si="99"/>
        <v>1.8617722768060716</v>
      </c>
      <c r="AL264" s="57"/>
      <c r="AM264" s="85"/>
    </row>
    <row r="265" spans="1:39" ht="16" customHeight="1" x14ac:dyDescent="0.2">
      <c r="A265" s="19" t="s">
        <v>127</v>
      </c>
      <c r="B265" s="19">
        <v>2012</v>
      </c>
      <c r="C265" s="19">
        <v>10</v>
      </c>
      <c r="D265" s="19" t="s">
        <v>60</v>
      </c>
      <c r="E265" s="47">
        <v>41199</v>
      </c>
      <c r="F265" s="47">
        <v>41201</v>
      </c>
      <c r="G265" s="19">
        <v>10</v>
      </c>
      <c r="H265" s="48">
        <v>51</v>
      </c>
      <c r="I265" s="48">
        <v>49</v>
      </c>
      <c r="J265" s="49">
        <v>0.95</v>
      </c>
      <c r="K265" s="48" t="s">
        <v>60</v>
      </c>
      <c r="L265" s="48" t="s">
        <v>60</v>
      </c>
      <c r="M265" s="47">
        <v>41201</v>
      </c>
      <c r="N265" s="50" t="s">
        <v>60</v>
      </c>
      <c r="O265" s="48">
        <f>VLOOKUP($B265,_data_elections!$A$2:$E$6,5,0)</f>
        <v>51.963862252009761</v>
      </c>
      <c r="P265" s="51">
        <f>IF(ISERROR(VLOOKUP(M265,_data_RCP!$B:$D,3,0)),"",VLOOKUP(M265,_data_RCP!$B:$D,3,0))</f>
        <v>50.053134962805537</v>
      </c>
      <c r="Q265" s="52">
        <f t="shared" si="80"/>
        <v>-0.96386225200976128</v>
      </c>
      <c r="R265" s="53">
        <f t="shared" si="82"/>
        <v>-1.9107272892042246</v>
      </c>
      <c r="S265" s="53">
        <f t="shared" si="83"/>
        <v>0.96386225200976128</v>
      </c>
      <c r="T265" s="53">
        <f t="shared" si="84"/>
        <v>1.9107272892042246</v>
      </c>
      <c r="U265" s="52">
        <f t="shared" si="85"/>
        <v>0.94686503719446335</v>
      </c>
      <c r="V265" s="52">
        <f t="shared" si="86"/>
        <v>1</v>
      </c>
      <c r="W265" s="52">
        <f t="shared" si="87"/>
        <v>1</v>
      </c>
      <c r="X265" s="52">
        <f t="shared" si="81"/>
        <v>0.94686503719446335</v>
      </c>
      <c r="Y265" s="52">
        <f>VLOOKUP(M265,_data_models!$B:$D,3,0)</f>
        <v>49.4</v>
      </c>
      <c r="Z265" s="52">
        <f t="shared" si="93"/>
        <v>50.151044987601843</v>
      </c>
      <c r="AA265" s="53">
        <f t="shared" si="88"/>
        <v>-1.8128172644079186</v>
      </c>
      <c r="AB265" s="53">
        <f t="shared" si="89"/>
        <v>1.8128172644079186</v>
      </c>
      <c r="AC265" s="52">
        <f t="shared" si="90"/>
        <v>9.7910024796306061E-2</v>
      </c>
      <c r="AD265" s="52">
        <f t="shared" si="91"/>
        <v>1</v>
      </c>
      <c r="AE265" s="52">
        <f t="shared" si="92"/>
        <v>1</v>
      </c>
      <c r="AF265" s="52">
        <f t="shared" si="94"/>
        <v>-2.5638622520097627</v>
      </c>
      <c r="AG265" s="76">
        <f t="shared" si="95"/>
        <v>2.5638622520097627</v>
      </c>
      <c r="AH265" s="52">
        <f t="shared" si="96"/>
        <v>-1.4372947706069965</v>
      </c>
      <c r="AI265" s="52">
        <f t="shared" si="97"/>
        <v>1.4372947706069965</v>
      </c>
      <c r="AJ265" s="52">
        <f t="shared" si="98"/>
        <v>-1.8617722768060716</v>
      </c>
      <c r="AK265" s="52">
        <f t="shared" si="99"/>
        <v>1.8617722768060716</v>
      </c>
      <c r="AL265" s="57"/>
      <c r="AM265" s="85"/>
    </row>
    <row r="266" spans="1:39" ht="16" customHeight="1" x14ac:dyDescent="0.2">
      <c r="A266" s="19" t="s">
        <v>127</v>
      </c>
      <c r="B266" s="19">
        <v>2012</v>
      </c>
      <c r="C266" s="19">
        <v>10</v>
      </c>
      <c r="D266" s="19" t="s">
        <v>60</v>
      </c>
      <c r="E266" s="47">
        <v>41199</v>
      </c>
      <c r="F266" s="47">
        <v>41201</v>
      </c>
      <c r="G266" s="19">
        <v>11</v>
      </c>
      <c r="H266" s="48">
        <v>51.5</v>
      </c>
      <c r="I266" s="48">
        <v>48.5</v>
      </c>
      <c r="J266" s="49">
        <v>0.85</v>
      </c>
      <c r="K266" s="48" t="s">
        <v>60</v>
      </c>
      <c r="L266" s="48" t="s">
        <v>60</v>
      </c>
      <c r="M266" s="47">
        <v>41201</v>
      </c>
      <c r="N266" s="50" t="s">
        <v>60</v>
      </c>
      <c r="O266" s="48">
        <f>VLOOKUP($B266,_data_elections!$A$2:$E$6,5,0)</f>
        <v>51.963862252009761</v>
      </c>
      <c r="P266" s="51">
        <f>IF(ISERROR(VLOOKUP(M266,_data_RCP!$B:$D,3,0)),"",VLOOKUP(M266,_data_RCP!$B:$D,3,0))</f>
        <v>50.053134962805537</v>
      </c>
      <c r="Q266" s="52">
        <f t="shared" si="80"/>
        <v>-0.46386225200976128</v>
      </c>
      <c r="R266" s="53">
        <f t="shared" si="82"/>
        <v>-1.9107272892042246</v>
      </c>
      <c r="S266" s="53">
        <f t="shared" si="83"/>
        <v>0.46386225200976128</v>
      </c>
      <c r="T266" s="53">
        <f t="shared" si="84"/>
        <v>1.9107272892042246</v>
      </c>
      <c r="U266" s="52">
        <f t="shared" si="85"/>
        <v>1.4468650371944634</v>
      </c>
      <c r="V266" s="52">
        <f t="shared" si="86"/>
        <v>1</v>
      </c>
      <c r="W266" s="52">
        <f t="shared" si="87"/>
        <v>1</v>
      </c>
      <c r="X266" s="52">
        <f t="shared" si="81"/>
        <v>1.4468650371944634</v>
      </c>
      <c r="Y266" s="52">
        <f>VLOOKUP(M266,_data_models!$B:$D,3,0)</f>
        <v>49.4</v>
      </c>
      <c r="Z266" s="52">
        <f t="shared" si="93"/>
        <v>50.317711654268514</v>
      </c>
      <c r="AA266" s="53">
        <f t="shared" si="88"/>
        <v>-1.6461505977412472</v>
      </c>
      <c r="AB266" s="53">
        <f t="shared" si="89"/>
        <v>1.6461505977412472</v>
      </c>
      <c r="AC266" s="52">
        <f t="shared" si="90"/>
        <v>0.26457669146297746</v>
      </c>
      <c r="AD266" s="52">
        <f t="shared" si="91"/>
        <v>1</v>
      </c>
      <c r="AE266" s="52">
        <f t="shared" si="92"/>
        <v>1</v>
      </c>
      <c r="AF266" s="52">
        <f t="shared" si="94"/>
        <v>-2.5638622520097627</v>
      </c>
      <c r="AG266" s="76">
        <f t="shared" si="95"/>
        <v>2.5638622520097627</v>
      </c>
      <c r="AH266" s="52">
        <f t="shared" si="96"/>
        <v>-1.1872947706069965</v>
      </c>
      <c r="AI266" s="52">
        <f t="shared" si="97"/>
        <v>1.1872947706069965</v>
      </c>
      <c r="AJ266" s="52">
        <f t="shared" si="98"/>
        <v>-1.7784389434727359</v>
      </c>
      <c r="AK266" s="52">
        <f t="shared" si="99"/>
        <v>1.7784389434727359</v>
      </c>
      <c r="AL266" s="57"/>
      <c r="AM266" s="85"/>
    </row>
    <row r="267" spans="1:39" ht="16" customHeight="1" x14ac:dyDescent="0.2">
      <c r="A267" s="19" t="s">
        <v>127</v>
      </c>
      <c r="B267" s="19">
        <v>2012</v>
      </c>
      <c r="C267" s="19">
        <v>10</v>
      </c>
      <c r="D267" s="19" t="s">
        <v>60</v>
      </c>
      <c r="E267" s="47">
        <v>41199</v>
      </c>
      <c r="F267" s="47">
        <v>41201</v>
      </c>
      <c r="G267" s="19">
        <v>6</v>
      </c>
      <c r="H267" s="48">
        <v>52</v>
      </c>
      <c r="I267" s="48">
        <v>48</v>
      </c>
      <c r="J267" s="49">
        <v>0.95</v>
      </c>
      <c r="K267" s="48" t="s">
        <v>60</v>
      </c>
      <c r="L267" s="48" t="s">
        <v>60</v>
      </c>
      <c r="M267" s="47">
        <v>41201</v>
      </c>
      <c r="N267" s="50" t="s">
        <v>60</v>
      </c>
      <c r="O267" s="48">
        <f>VLOOKUP($B267,_data_elections!$A$2:$E$6,5,0)</f>
        <v>51.963862252009761</v>
      </c>
      <c r="P267" s="51">
        <f>IF(ISERROR(VLOOKUP(M267,_data_RCP!$B:$D,3,0)),"",VLOOKUP(M267,_data_RCP!$B:$D,3,0))</f>
        <v>50.053134962805537</v>
      </c>
      <c r="Q267" s="52">
        <f t="shared" si="80"/>
        <v>3.6137747990238722E-2</v>
      </c>
      <c r="R267" s="53">
        <f t="shared" si="82"/>
        <v>-1.9107272892042246</v>
      </c>
      <c r="S267" s="53">
        <f t="shared" si="83"/>
        <v>3.6137747990238722E-2</v>
      </c>
      <c r="T267" s="53">
        <f t="shared" si="84"/>
        <v>1.9107272892042246</v>
      </c>
      <c r="U267" s="52">
        <f t="shared" si="85"/>
        <v>1.8745895412139859</v>
      </c>
      <c r="V267" s="52">
        <f t="shared" si="86"/>
        <v>1</v>
      </c>
      <c r="W267" s="52">
        <f t="shared" si="87"/>
        <v>1</v>
      </c>
      <c r="X267" s="52">
        <f t="shared" si="81"/>
        <v>1.9468650371944634</v>
      </c>
      <c r="Y267" s="52">
        <f>VLOOKUP(M267,_data_models!$B:$D,3,0)</f>
        <v>49.4</v>
      </c>
      <c r="Z267" s="52">
        <f t="shared" si="93"/>
        <v>50.484378320935178</v>
      </c>
      <c r="AA267" s="53">
        <f t="shared" si="88"/>
        <v>-1.4794839310745829</v>
      </c>
      <c r="AB267" s="53">
        <f t="shared" si="89"/>
        <v>1.4794839310745829</v>
      </c>
      <c r="AC267" s="52">
        <f t="shared" si="90"/>
        <v>0.43124335812964176</v>
      </c>
      <c r="AD267" s="52">
        <f t="shared" si="91"/>
        <v>1</v>
      </c>
      <c r="AE267" s="52">
        <f t="shared" si="92"/>
        <v>1</v>
      </c>
      <c r="AF267" s="52">
        <f t="shared" si="94"/>
        <v>-2.5638622520097627</v>
      </c>
      <c r="AG267" s="76">
        <f t="shared" si="95"/>
        <v>2.5638622520097627</v>
      </c>
      <c r="AH267" s="52">
        <f t="shared" si="96"/>
        <v>-0.93729477060699651</v>
      </c>
      <c r="AI267" s="52">
        <f t="shared" si="97"/>
        <v>0.93729477060699651</v>
      </c>
      <c r="AJ267" s="52">
        <f t="shared" si="98"/>
        <v>-1.6951056101394073</v>
      </c>
      <c r="AK267" s="52">
        <f t="shared" si="99"/>
        <v>1.6951056101394073</v>
      </c>
      <c r="AL267" s="57"/>
      <c r="AM267" s="85"/>
    </row>
    <row r="268" spans="1:39" ht="16" customHeight="1" x14ac:dyDescent="0.2">
      <c r="A268" s="19" t="s">
        <v>128</v>
      </c>
      <c r="B268" s="19">
        <v>2012</v>
      </c>
      <c r="C268" s="19">
        <v>11</v>
      </c>
      <c r="D268" s="19" t="s">
        <v>60</v>
      </c>
      <c r="E268" s="47">
        <v>41214</v>
      </c>
      <c r="F268" s="47">
        <v>41217</v>
      </c>
      <c r="G268" s="19">
        <v>5</v>
      </c>
      <c r="H268" s="48">
        <v>49</v>
      </c>
      <c r="I268" s="48">
        <v>51</v>
      </c>
      <c r="J268" s="49">
        <v>0.9</v>
      </c>
      <c r="K268" s="48" t="s">
        <v>60</v>
      </c>
      <c r="L268" s="48" t="s">
        <v>60</v>
      </c>
      <c r="M268" s="47">
        <v>41217</v>
      </c>
      <c r="N268" s="50" t="s">
        <v>60</v>
      </c>
      <c r="O268" s="48">
        <f>VLOOKUP($B268,_data_elections!$A$2:$E$6,5,0)</f>
        <v>51.963862252009761</v>
      </c>
      <c r="P268" s="51">
        <f>IF(ISERROR(VLOOKUP(M268,_data_RCP!$B:$D,3,0)),"",VLOOKUP(M268,_data_RCP!$B:$D,3,0))</f>
        <v>50.262329485834215</v>
      </c>
      <c r="Q268" s="52">
        <f t="shared" si="80"/>
        <v>-2.9638622520097613</v>
      </c>
      <c r="R268" s="53">
        <f t="shared" si="82"/>
        <v>-1.7015327661755464</v>
      </c>
      <c r="S268" s="53">
        <f t="shared" si="83"/>
        <v>2.9638622520097613</v>
      </c>
      <c r="T268" s="53">
        <f t="shared" si="84"/>
        <v>1.7015327661755464</v>
      </c>
      <c r="U268" s="52">
        <f t="shared" si="85"/>
        <v>-1.2623294858342149</v>
      </c>
      <c r="V268" s="52">
        <f t="shared" si="86"/>
        <v>-1</v>
      </c>
      <c r="W268" s="52">
        <f t="shared" si="87"/>
        <v>-1</v>
      </c>
      <c r="X268" s="52">
        <f t="shared" si="81"/>
        <v>-1.2623294858342149</v>
      </c>
      <c r="Y268" s="52">
        <f>VLOOKUP(M268,_data_models!$B:$D,3,0)</f>
        <v>49.3</v>
      </c>
      <c r="Z268" s="52">
        <f t="shared" si="93"/>
        <v>49.520776495278064</v>
      </c>
      <c r="AA268" s="53">
        <f t="shared" si="88"/>
        <v>-2.4430857567316977</v>
      </c>
      <c r="AB268" s="53">
        <f t="shared" si="89"/>
        <v>2.4430857567316977</v>
      </c>
      <c r="AC268" s="52">
        <f t="shared" si="90"/>
        <v>-0.74155299055615131</v>
      </c>
      <c r="AD268" s="52">
        <f t="shared" si="91"/>
        <v>-1</v>
      </c>
      <c r="AE268" s="52">
        <f t="shared" si="92"/>
        <v>-1</v>
      </c>
      <c r="AF268" s="52">
        <f t="shared" si="94"/>
        <v>-2.6638622520097641</v>
      </c>
      <c r="AG268" s="76">
        <f t="shared" si="95"/>
        <v>2.6638622520097641</v>
      </c>
      <c r="AH268" s="52">
        <f t="shared" si="96"/>
        <v>-2.3326975090926538</v>
      </c>
      <c r="AI268" s="52">
        <f t="shared" si="97"/>
        <v>2.3326975090926538</v>
      </c>
      <c r="AJ268" s="52">
        <f t="shared" si="98"/>
        <v>-2.0723092614536256</v>
      </c>
      <c r="AK268" s="52">
        <f t="shared" si="99"/>
        <v>2.0723092614536256</v>
      </c>
      <c r="AL268" s="57"/>
      <c r="AM268" s="85"/>
    </row>
    <row r="269" spans="1:39" ht="16" customHeight="1" x14ac:dyDescent="0.2">
      <c r="A269" s="19" t="s">
        <v>128</v>
      </c>
      <c r="B269" s="19">
        <v>2012</v>
      </c>
      <c r="C269" s="19">
        <v>11</v>
      </c>
      <c r="D269" s="19" t="s">
        <v>60</v>
      </c>
      <c r="E269" s="47">
        <v>41214</v>
      </c>
      <c r="F269" s="47">
        <v>41217</v>
      </c>
      <c r="G269" s="19">
        <v>13</v>
      </c>
      <c r="H269" s="48">
        <v>49</v>
      </c>
      <c r="I269" s="48">
        <v>51</v>
      </c>
      <c r="J269" s="49">
        <v>0.98</v>
      </c>
      <c r="K269" s="48" t="s">
        <v>60</v>
      </c>
      <c r="L269" s="48" t="s">
        <v>60</v>
      </c>
      <c r="M269" s="47">
        <v>41217</v>
      </c>
      <c r="N269" s="50" t="s">
        <v>60</v>
      </c>
      <c r="O269" s="48">
        <f>VLOOKUP($B269,_data_elections!$A$2:$E$6,5,0)</f>
        <v>51.963862252009761</v>
      </c>
      <c r="P269" s="51">
        <f>IF(ISERROR(VLOOKUP(M269,_data_RCP!$B:$D,3,0)),"",VLOOKUP(M269,_data_RCP!$B:$D,3,0))</f>
        <v>50.262329485834215</v>
      </c>
      <c r="Q269" s="52">
        <f t="shared" si="80"/>
        <v>-2.9638622520097613</v>
      </c>
      <c r="R269" s="53">
        <f t="shared" si="82"/>
        <v>-1.7015327661755464</v>
      </c>
      <c r="S269" s="53">
        <f t="shared" si="83"/>
        <v>2.9638622520097613</v>
      </c>
      <c r="T269" s="53">
        <f t="shared" si="84"/>
        <v>1.7015327661755464</v>
      </c>
      <c r="U269" s="52">
        <f t="shared" si="85"/>
        <v>-1.2623294858342149</v>
      </c>
      <c r="V269" s="52">
        <f t="shared" si="86"/>
        <v>-1</v>
      </c>
      <c r="W269" s="52">
        <f t="shared" si="87"/>
        <v>-1</v>
      </c>
      <c r="X269" s="52">
        <f t="shared" si="81"/>
        <v>-1.2623294858342149</v>
      </c>
      <c r="Y269" s="52">
        <f>VLOOKUP(M269,_data_models!$B:$D,3,0)</f>
        <v>49.3</v>
      </c>
      <c r="Z269" s="52">
        <f t="shared" si="93"/>
        <v>49.520776495278064</v>
      </c>
      <c r="AA269" s="53">
        <f t="shared" si="88"/>
        <v>-2.4430857567316977</v>
      </c>
      <c r="AB269" s="53">
        <f t="shared" si="89"/>
        <v>2.4430857567316977</v>
      </c>
      <c r="AC269" s="52">
        <f t="shared" si="90"/>
        <v>-0.74155299055615131</v>
      </c>
      <c r="AD269" s="52">
        <f t="shared" si="91"/>
        <v>-1</v>
      </c>
      <c r="AE269" s="52">
        <f t="shared" si="92"/>
        <v>-1</v>
      </c>
      <c r="AF269" s="52">
        <f t="shared" si="94"/>
        <v>-2.6638622520097641</v>
      </c>
      <c r="AG269" s="76">
        <f t="shared" si="95"/>
        <v>2.6638622520097641</v>
      </c>
      <c r="AH269" s="52">
        <f t="shared" si="96"/>
        <v>-2.3326975090926538</v>
      </c>
      <c r="AI269" s="52">
        <f t="shared" si="97"/>
        <v>2.3326975090926538</v>
      </c>
      <c r="AJ269" s="52">
        <f t="shared" si="98"/>
        <v>-2.0723092614536256</v>
      </c>
      <c r="AK269" s="52">
        <f t="shared" si="99"/>
        <v>2.0723092614536256</v>
      </c>
      <c r="AL269" s="57"/>
      <c r="AM269" s="85"/>
    </row>
    <row r="270" spans="1:39" ht="16" customHeight="1" x14ac:dyDescent="0.2">
      <c r="A270" s="19" t="s">
        <v>128</v>
      </c>
      <c r="B270" s="19">
        <v>2012</v>
      </c>
      <c r="C270" s="19">
        <v>11</v>
      </c>
      <c r="D270" s="19" t="s">
        <v>60</v>
      </c>
      <c r="E270" s="47">
        <v>41214</v>
      </c>
      <c r="F270" s="47">
        <v>41217</v>
      </c>
      <c r="G270" s="19">
        <v>2</v>
      </c>
      <c r="H270" s="48">
        <v>50</v>
      </c>
      <c r="I270" s="48">
        <v>50</v>
      </c>
      <c r="J270" s="49">
        <v>0.99</v>
      </c>
      <c r="K270" s="48" t="s">
        <v>60</v>
      </c>
      <c r="L270" s="48" t="s">
        <v>60</v>
      </c>
      <c r="M270" s="47">
        <v>41217</v>
      </c>
      <c r="N270" s="50" t="s">
        <v>60</v>
      </c>
      <c r="O270" s="48">
        <f>VLOOKUP($B270,_data_elections!$A$2:$E$6,5,0)</f>
        <v>51.963862252009761</v>
      </c>
      <c r="P270" s="51">
        <f>IF(ISERROR(VLOOKUP(M270,_data_RCP!$B:$D,3,0)),"",VLOOKUP(M270,_data_RCP!$B:$D,3,0))</f>
        <v>50.262329485834215</v>
      </c>
      <c r="Q270" s="52">
        <f t="shared" si="80"/>
        <v>-1.9638622520097613</v>
      </c>
      <c r="R270" s="53">
        <f t="shared" si="82"/>
        <v>-1.7015327661755464</v>
      </c>
      <c r="S270" s="53">
        <f t="shared" si="83"/>
        <v>1.9638622520097613</v>
      </c>
      <c r="T270" s="53">
        <f t="shared" si="84"/>
        <v>1.7015327661755464</v>
      </c>
      <c r="U270" s="52">
        <f t="shared" si="85"/>
        <v>-0.26232948583421489</v>
      </c>
      <c r="V270" s="52">
        <f t="shared" si="86"/>
        <v>-1</v>
      </c>
      <c r="W270" s="52">
        <f t="shared" si="87"/>
        <v>-1</v>
      </c>
      <c r="X270" s="52">
        <f t="shared" si="81"/>
        <v>-0.26232948583421489</v>
      </c>
      <c r="Y270" s="52">
        <f>VLOOKUP(M270,_data_models!$B:$D,3,0)</f>
        <v>49.3</v>
      </c>
      <c r="Z270" s="52">
        <f t="shared" si="93"/>
        <v>49.854109828611399</v>
      </c>
      <c r="AA270" s="53">
        <f t="shared" si="88"/>
        <v>-2.109752423398362</v>
      </c>
      <c r="AB270" s="53">
        <f t="shared" si="89"/>
        <v>2.109752423398362</v>
      </c>
      <c r="AC270" s="52">
        <f t="shared" si="90"/>
        <v>-0.40821965722281561</v>
      </c>
      <c r="AD270" s="52">
        <f t="shared" si="91"/>
        <v>-1</v>
      </c>
      <c r="AE270" s="52">
        <f t="shared" si="92"/>
        <v>-1</v>
      </c>
      <c r="AF270" s="52">
        <f t="shared" si="94"/>
        <v>-2.6638622520097641</v>
      </c>
      <c r="AG270" s="76">
        <f t="shared" si="95"/>
        <v>2.6638622520097641</v>
      </c>
      <c r="AH270" s="52">
        <f t="shared" si="96"/>
        <v>-1.8326975090926538</v>
      </c>
      <c r="AI270" s="52">
        <f t="shared" si="97"/>
        <v>1.8326975090926538</v>
      </c>
      <c r="AJ270" s="52">
        <f t="shared" si="98"/>
        <v>-1.9056425947869542</v>
      </c>
      <c r="AK270" s="52">
        <f t="shared" si="99"/>
        <v>1.9056425947869542</v>
      </c>
      <c r="AL270" s="57"/>
      <c r="AM270" s="85"/>
    </row>
    <row r="271" spans="1:39" ht="16" customHeight="1" x14ac:dyDescent="0.2">
      <c r="A271" s="19" t="s">
        <v>128</v>
      </c>
      <c r="B271" s="19">
        <v>2012</v>
      </c>
      <c r="C271" s="19">
        <v>11</v>
      </c>
      <c r="D271" s="19" t="s">
        <v>60</v>
      </c>
      <c r="E271" s="47">
        <v>41214</v>
      </c>
      <c r="F271" s="47">
        <v>41217</v>
      </c>
      <c r="G271" s="19">
        <v>12</v>
      </c>
      <c r="H271" s="48">
        <v>50</v>
      </c>
      <c r="I271" s="48">
        <v>50</v>
      </c>
      <c r="J271" s="49">
        <v>1</v>
      </c>
      <c r="K271" s="48" t="s">
        <v>60</v>
      </c>
      <c r="L271" s="48" t="s">
        <v>60</v>
      </c>
      <c r="M271" s="47">
        <v>41217</v>
      </c>
      <c r="N271" s="50" t="s">
        <v>60</v>
      </c>
      <c r="O271" s="48">
        <f>VLOOKUP($B271,_data_elections!$A$2:$E$6,5,0)</f>
        <v>51.963862252009761</v>
      </c>
      <c r="P271" s="51">
        <f>IF(ISERROR(VLOOKUP(M271,_data_RCP!$B:$D,3,0)),"",VLOOKUP(M271,_data_RCP!$B:$D,3,0))</f>
        <v>50.262329485834215</v>
      </c>
      <c r="Q271" s="52">
        <f t="shared" si="80"/>
        <v>-1.9638622520097613</v>
      </c>
      <c r="R271" s="53">
        <f t="shared" si="82"/>
        <v>-1.7015327661755464</v>
      </c>
      <c r="S271" s="53">
        <f t="shared" si="83"/>
        <v>1.9638622520097613</v>
      </c>
      <c r="T271" s="53">
        <f t="shared" si="84"/>
        <v>1.7015327661755464</v>
      </c>
      <c r="U271" s="52">
        <f t="shared" si="85"/>
        <v>-0.26232948583421489</v>
      </c>
      <c r="V271" s="52">
        <f t="shared" si="86"/>
        <v>-1</v>
      </c>
      <c r="W271" s="52">
        <f t="shared" si="87"/>
        <v>-1</v>
      </c>
      <c r="X271" s="52">
        <f t="shared" si="81"/>
        <v>-0.26232948583421489</v>
      </c>
      <c r="Y271" s="52">
        <f>VLOOKUP(M271,_data_models!$B:$D,3,0)</f>
        <v>49.3</v>
      </c>
      <c r="Z271" s="52">
        <f t="shared" si="93"/>
        <v>49.854109828611399</v>
      </c>
      <c r="AA271" s="53">
        <f t="shared" si="88"/>
        <v>-2.109752423398362</v>
      </c>
      <c r="AB271" s="53">
        <f t="shared" si="89"/>
        <v>2.109752423398362</v>
      </c>
      <c r="AC271" s="52">
        <f t="shared" si="90"/>
        <v>-0.40821965722281561</v>
      </c>
      <c r="AD271" s="52">
        <f t="shared" si="91"/>
        <v>-1</v>
      </c>
      <c r="AE271" s="52">
        <f t="shared" si="92"/>
        <v>-1</v>
      </c>
      <c r="AF271" s="52">
        <f t="shared" si="94"/>
        <v>-2.6638622520097641</v>
      </c>
      <c r="AG271" s="76">
        <f t="shared" si="95"/>
        <v>2.6638622520097641</v>
      </c>
      <c r="AH271" s="52">
        <f t="shared" si="96"/>
        <v>-1.8326975090926538</v>
      </c>
      <c r="AI271" s="52">
        <f t="shared" si="97"/>
        <v>1.8326975090926538</v>
      </c>
      <c r="AJ271" s="52">
        <f t="shared" si="98"/>
        <v>-1.9056425947869542</v>
      </c>
      <c r="AK271" s="52">
        <f t="shared" si="99"/>
        <v>1.9056425947869542</v>
      </c>
      <c r="AL271" s="57"/>
      <c r="AM271" s="85"/>
    </row>
    <row r="272" spans="1:39" ht="16" customHeight="1" x14ac:dyDescent="0.2">
      <c r="A272" s="19" t="s">
        <v>128</v>
      </c>
      <c r="B272" s="19">
        <v>2012</v>
      </c>
      <c r="C272" s="19">
        <v>11</v>
      </c>
      <c r="D272" s="19" t="s">
        <v>60</v>
      </c>
      <c r="E272" s="47">
        <v>41214</v>
      </c>
      <c r="F272" s="47">
        <v>41217</v>
      </c>
      <c r="G272" s="19">
        <v>22</v>
      </c>
      <c r="H272" s="48">
        <v>50.1</v>
      </c>
      <c r="I272" s="48">
        <v>49.9</v>
      </c>
      <c r="J272" s="49">
        <v>0.95</v>
      </c>
      <c r="K272" s="48" t="s">
        <v>60</v>
      </c>
      <c r="L272" s="48" t="s">
        <v>60</v>
      </c>
      <c r="M272" s="47">
        <v>41217</v>
      </c>
      <c r="N272" s="50" t="s">
        <v>60</v>
      </c>
      <c r="O272" s="48">
        <f>VLOOKUP($B272,_data_elections!$A$2:$E$6,5,0)</f>
        <v>51.963862252009761</v>
      </c>
      <c r="P272" s="51">
        <f>IF(ISERROR(VLOOKUP(M272,_data_RCP!$B:$D,3,0)),"",VLOOKUP(M272,_data_RCP!$B:$D,3,0))</f>
        <v>50.262329485834215</v>
      </c>
      <c r="Q272" s="52">
        <f t="shared" si="80"/>
        <v>-1.8638622520097599</v>
      </c>
      <c r="R272" s="53">
        <f t="shared" si="82"/>
        <v>-1.7015327661755464</v>
      </c>
      <c r="S272" s="53">
        <f t="shared" si="83"/>
        <v>1.8638622520097599</v>
      </c>
      <c r="T272" s="53">
        <f t="shared" si="84"/>
        <v>1.7015327661755464</v>
      </c>
      <c r="U272" s="52">
        <f t="shared" si="85"/>
        <v>-0.16232948583421347</v>
      </c>
      <c r="V272" s="52">
        <f t="shared" si="86"/>
        <v>-1</v>
      </c>
      <c r="W272" s="52">
        <f t="shared" si="87"/>
        <v>-1</v>
      </c>
      <c r="X272" s="52">
        <f t="shared" si="81"/>
        <v>-0.16232948583421347</v>
      </c>
      <c r="Y272" s="52">
        <f>VLOOKUP(M272,_data_models!$B:$D,3,0)</f>
        <v>49.3</v>
      </c>
      <c r="Z272" s="52">
        <f t="shared" si="93"/>
        <v>49.887443161944738</v>
      </c>
      <c r="AA272" s="53">
        <f t="shared" si="88"/>
        <v>-2.0764190900650235</v>
      </c>
      <c r="AB272" s="53">
        <f t="shared" si="89"/>
        <v>2.0764190900650235</v>
      </c>
      <c r="AC272" s="52">
        <f t="shared" si="90"/>
        <v>-0.37488632388947707</v>
      </c>
      <c r="AD272" s="52">
        <f t="shared" si="91"/>
        <v>-1</v>
      </c>
      <c r="AE272" s="52">
        <f t="shared" si="92"/>
        <v>-1</v>
      </c>
      <c r="AF272" s="52">
        <f t="shared" si="94"/>
        <v>-2.6638622520097641</v>
      </c>
      <c r="AG272" s="76">
        <f t="shared" si="95"/>
        <v>2.6638622520097641</v>
      </c>
      <c r="AH272" s="52">
        <f t="shared" si="96"/>
        <v>-1.7826975090926567</v>
      </c>
      <c r="AI272" s="52">
        <f t="shared" si="97"/>
        <v>1.7826975090926567</v>
      </c>
      <c r="AJ272" s="52">
        <f t="shared" si="98"/>
        <v>-1.8889759281202885</v>
      </c>
      <c r="AK272" s="52">
        <f t="shared" si="99"/>
        <v>1.8889759281202885</v>
      </c>
      <c r="AL272" s="57"/>
      <c r="AM272" s="85"/>
    </row>
    <row r="273" spans="1:39" ht="16" customHeight="1" x14ac:dyDescent="0.2">
      <c r="A273" s="19" t="s">
        <v>128</v>
      </c>
      <c r="B273" s="19">
        <v>2012</v>
      </c>
      <c r="C273" s="19">
        <v>11</v>
      </c>
      <c r="D273" s="19" t="s">
        <v>60</v>
      </c>
      <c r="E273" s="47">
        <v>41214</v>
      </c>
      <c r="F273" s="47">
        <v>41217</v>
      </c>
      <c r="G273" s="19">
        <v>9</v>
      </c>
      <c r="H273" s="48">
        <v>50.3</v>
      </c>
      <c r="I273" s="48">
        <v>49.7</v>
      </c>
      <c r="J273" s="49">
        <v>1</v>
      </c>
      <c r="K273" s="48" t="s">
        <v>60</v>
      </c>
      <c r="L273" s="48" t="s">
        <v>60</v>
      </c>
      <c r="M273" s="47">
        <v>41217</v>
      </c>
      <c r="N273" s="50" t="s">
        <v>60</v>
      </c>
      <c r="O273" s="48">
        <f>VLOOKUP($B273,_data_elections!$A$2:$E$6,5,0)</f>
        <v>51.963862252009761</v>
      </c>
      <c r="P273" s="51">
        <f>IF(ISERROR(VLOOKUP(M273,_data_RCP!$B:$D,3,0)),"",VLOOKUP(M273,_data_RCP!$B:$D,3,0))</f>
        <v>50.262329485834215</v>
      </c>
      <c r="Q273" s="52">
        <f t="shared" si="80"/>
        <v>-1.6638622520097641</v>
      </c>
      <c r="R273" s="53">
        <f t="shared" si="82"/>
        <v>-1.7015327661755464</v>
      </c>
      <c r="S273" s="53">
        <f t="shared" si="83"/>
        <v>1.6638622520097641</v>
      </c>
      <c r="T273" s="53">
        <f t="shared" si="84"/>
        <v>1.7015327661755464</v>
      </c>
      <c r="U273" s="52">
        <f t="shared" si="85"/>
        <v>3.7670514165782265E-2</v>
      </c>
      <c r="V273" s="52">
        <f t="shared" si="86"/>
        <v>1</v>
      </c>
      <c r="W273" s="52">
        <f t="shared" si="87"/>
        <v>1</v>
      </c>
      <c r="X273" s="52">
        <f t="shared" si="81"/>
        <v>3.7670514165782265E-2</v>
      </c>
      <c r="Y273" s="52">
        <f>VLOOKUP(M273,_data_models!$B:$D,3,0)</f>
        <v>49.3</v>
      </c>
      <c r="Z273" s="52">
        <f t="shared" si="93"/>
        <v>49.954109828611401</v>
      </c>
      <c r="AA273" s="53">
        <f t="shared" si="88"/>
        <v>-2.0097524233983606</v>
      </c>
      <c r="AB273" s="53">
        <f t="shared" si="89"/>
        <v>2.0097524233983606</v>
      </c>
      <c r="AC273" s="52">
        <f t="shared" si="90"/>
        <v>-0.30821965722281419</v>
      </c>
      <c r="AD273" s="52">
        <f t="shared" si="91"/>
        <v>-1</v>
      </c>
      <c r="AE273" s="52">
        <f t="shared" si="92"/>
        <v>-1</v>
      </c>
      <c r="AF273" s="52">
        <f t="shared" si="94"/>
        <v>-2.6638622520097641</v>
      </c>
      <c r="AG273" s="76">
        <f t="shared" si="95"/>
        <v>2.6638622520097641</v>
      </c>
      <c r="AH273" s="52">
        <f t="shared" si="96"/>
        <v>-1.6826975090926553</v>
      </c>
      <c r="AI273" s="52">
        <f t="shared" si="97"/>
        <v>1.6826975090926553</v>
      </c>
      <c r="AJ273" s="52">
        <f t="shared" si="98"/>
        <v>-1.855642594786957</v>
      </c>
      <c r="AK273" s="52">
        <f t="shared" si="99"/>
        <v>1.855642594786957</v>
      </c>
      <c r="AL273" s="57"/>
      <c r="AM273" s="85"/>
    </row>
    <row r="274" spans="1:39" ht="16" customHeight="1" x14ac:dyDescent="0.2">
      <c r="A274" s="19" t="s">
        <v>128</v>
      </c>
      <c r="B274" s="19">
        <v>2012</v>
      </c>
      <c r="C274" s="19">
        <v>11</v>
      </c>
      <c r="D274" s="19" t="s">
        <v>60</v>
      </c>
      <c r="E274" s="47">
        <v>41214</v>
      </c>
      <c r="F274" s="47">
        <v>41217</v>
      </c>
      <c r="G274" s="19">
        <v>10</v>
      </c>
      <c r="H274" s="48">
        <v>50.5</v>
      </c>
      <c r="I274" s="48">
        <v>49.5</v>
      </c>
      <c r="J274" s="49">
        <v>0.98</v>
      </c>
      <c r="K274" s="48" t="s">
        <v>60</v>
      </c>
      <c r="L274" s="48" t="s">
        <v>60</v>
      </c>
      <c r="M274" s="47">
        <v>41217</v>
      </c>
      <c r="N274" s="50" t="s">
        <v>60</v>
      </c>
      <c r="O274" s="48">
        <f>VLOOKUP($B274,_data_elections!$A$2:$E$6,5,0)</f>
        <v>51.963862252009761</v>
      </c>
      <c r="P274" s="51">
        <f>IF(ISERROR(VLOOKUP(M274,_data_RCP!$B:$D,3,0)),"",VLOOKUP(M274,_data_RCP!$B:$D,3,0))</f>
        <v>50.262329485834215</v>
      </c>
      <c r="Q274" s="52">
        <f t="shared" si="80"/>
        <v>-1.4638622520097613</v>
      </c>
      <c r="R274" s="53">
        <f t="shared" si="82"/>
        <v>-1.7015327661755464</v>
      </c>
      <c r="S274" s="53">
        <f t="shared" si="83"/>
        <v>1.4638622520097613</v>
      </c>
      <c r="T274" s="53">
        <f t="shared" si="84"/>
        <v>1.7015327661755464</v>
      </c>
      <c r="U274" s="52">
        <f t="shared" si="85"/>
        <v>0.23767051416578511</v>
      </c>
      <c r="V274" s="52">
        <f t="shared" si="86"/>
        <v>1</v>
      </c>
      <c r="W274" s="52">
        <f t="shared" si="87"/>
        <v>1</v>
      </c>
      <c r="X274" s="52">
        <f t="shared" si="81"/>
        <v>0.23767051416578511</v>
      </c>
      <c r="Y274" s="52">
        <f>VLOOKUP(M274,_data_models!$B:$D,3,0)</f>
        <v>49.3</v>
      </c>
      <c r="Z274" s="52">
        <f t="shared" si="93"/>
        <v>50.020776495278064</v>
      </c>
      <c r="AA274" s="53">
        <f t="shared" si="88"/>
        <v>-1.9430857567316977</v>
      </c>
      <c r="AB274" s="53">
        <f t="shared" si="89"/>
        <v>1.9430857567316977</v>
      </c>
      <c r="AC274" s="52">
        <f t="shared" si="90"/>
        <v>-0.24155299055615131</v>
      </c>
      <c r="AD274" s="52">
        <f t="shared" si="91"/>
        <v>-1</v>
      </c>
      <c r="AE274" s="52">
        <f t="shared" si="92"/>
        <v>-1</v>
      </c>
      <c r="AF274" s="52">
        <f t="shared" si="94"/>
        <v>-2.6638622520097641</v>
      </c>
      <c r="AG274" s="76">
        <f t="shared" si="95"/>
        <v>2.6638622520097641</v>
      </c>
      <c r="AH274" s="52">
        <f t="shared" si="96"/>
        <v>-1.5826975090926538</v>
      </c>
      <c r="AI274" s="52">
        <f t="shared" si="97"/>
        <v>1.5826975090926538</v>
      </c>
      <c r="AJ274" s="52">
        <f t="shared" si="98"/>
        <v>-1.8223092614536256</v>
      </c>
      <c r="AK274" s="52">
        <f t="shared" si="99"/>
        <v>1.8223092614536256</v>
      </c>
      <c r="AL274" s="57"/>
      <c r="AM274" s="85"/>
    </row>
    <row r="275" spans="1:39" ht="16" customHeight="1" x14ac:dyDescent="0.2">
      <c r="A275" s="19" t="s">
        <v>128</v>
      </c>
      <c r="B275" s="19">
        <v>2012</v>
      </c>
      <c r="C275" s="19">
        <v>11</v>
      </c>
      <c r="D275" s="19" t="s">
        <v>60</v>
      </c>
      <c r="E275" s="47">
        <v>41214</v>
      </c>
      <c r="F275" s="47">
        <v>41217</v>
      </c>
      <c r="G275" s="19">
        <v>1</v>
      </c>
      <c r="H275" s="48">
        <v>50.5</v>
      </c>
      <c r="I275" s="48">
        <v>49.5</v>
      </c>
      <c r="J275" s="49">
        <v>1</v>
      </c>
      <c r="K275" s="48" t="s">
        <v>60</v>
      </c>
      <c r="L275" s="48" t="s">
        <v>60</v>
      </c>
      <c r="M275" s="47">
        <v>41217</v>
      </c>
      <c r="N275" s="50" t="s">
        <v>60</v>
      </c>
      <c r="O275" s="48">
        <f>VLOOKUP($B275,_data_elections!$A$2:$E$6,5,0)</f>
        <v>51.963862252009761</v>
      </c>
      <c r="P275" s="51">
        <f>IF(ISERROR(VLOOKUP(M275,_data_RCP!$B:$D,3,0)),"",VLOOKUP(M275,_data_RCP!$B:$D,3,0))</f>
        <v>50.262329485834215</v>
      </c>
      <c r="Q275" s="52">
        <f t="shared" si="80"/>
        <v>-1.4638622520097613</v>
      </c>
      <c r="R275" s="53">
        <f t="shared" si="82"/>
        <v>-1.7015327661755464</v>
      </c>
      <c r="S275" s="53">
        <f t="shared" si="83"/>
        <v>1.4638622520097613</v>
      </c>
      <c r="T275" s="53">
        <f t="shared" si="84"/>
        <v>1.7015327661755464</v>
      </c>
      <c r="U275" s="52">
        <f t="shared" si="85"/>
        <v>0.23767051416578511</v>
      </c>
      <c r="V275" s="52">
        <f t="shared" si="86"/>
        <v>1</v>
      </c>
      <c r="W275" s="52">
        <f t="shared" si="87"/>
        <v>1</v>
      </c>
      <c r="X275" s="52">
        <f t="shared" si="81"/>
        <v>0.23767051416578511</v>
      </c>
      <c r="Y275" s="52">
        <f>VLOOKUP(M275,_data_models!$B:$D,3,0)</f>
        <v>49.3</v>
      </c>
      <c r="Z275" s="52">
        <f t="shared" si="93"/>
        <v>50.020776495278064</v>
      </c>
      <c r="AA275" s="53">
        <f t="shared" si="88"/>
        <v>-1.9430857567316977</v>
      </c>
      <c r="AB275" s="53">
        <f t="shared" si="89"/>
        <v>1.9430857567316977</v>
      </c>
      <c r="AC275" s="52">
        <f t="shared" si="90"/>
        <v>-0.24155299055615131</v>
      </c>
      <c r="AD275" s="52">
        <f t="shared" si="91"/>
        <v>-1</v>
      </c>
      <c r="AE275" s="52">
        <f t="shared" si="92"/>
        <v>-1</v>
      </c>
      <c r="AF275" s="52">
        <f t="shared" si="94"/>
        <v>-2.6638622520097641</v>
      </c>
      <c r="AG275" s="76">
        <f t="shared" si="95"/>
        <v>2.6638622520097641</v>
      </c>
      <c r="AH275" s="52">
        <f t="shared" si="96"/>
        <v>-1.5826975090926538</v>
      </c>
      <c r="AI275" s="52">
        <f t="shared" si="97"/>
        <v>1.5826975090926538</v>
      </c>
      <c r="AJ275" s="52">
        <f t="shared" si="98"/>
        <v>-1.8223092614536256</v>
      </c>
      <c r="AK275" s="52">
        <f t="shared" si="99"/>
        <v>1.8223092614536256</v>
      </c>
      <c r="AL275" s="57"/>
      <c r="AM275" s="85"/>
    </row>
    <row r="276" spans="1:39" ht="16" customHeight="1" x14ac:dyDescent="0.2">
      <c r="A276" s="19" t="s">
        <v>128</v>
      </c>
      <c r="B276" s="19">
        <v>2012</v>
      </c>
      <c r="C276" s="19">
        <v>11</v>
      </c>
      <c r="D276" s="19" t="s">
        <v>60</v>
      </c>
      <c r="E276" s="47">
        <v>41214</v>
      </c>
      <c r="F276" s="47">
        <v>41217</v>
      </c>
      <c r="G276" s="19">
        <v>4</v>
      </c>
      <c r="H276" s="48">
        <v>50.5</v>
      </c>
      <c r="I276" s="48">
        <v>49.5</v>
      </c>
      <c r="J276" s="49">
        <v>0.99</v>
      </c>
      <c r="K276" s="48" t="s">
        <v>60</v>
      </c>
      <c r="L276" s="48" t="s">
        <v>60</v>
      </c>
      <c r="M276" s="47">
        <v>41217</v>
      </c>
      <c r="N276" s="50" t="s">
        <v>60</v>
      </c>
      <c r="O276" s="48">
        <f>VLOOKUP($B276,_data_elections!$A$2:$E$6,5,0)</f>
        <v>51.963862252009761</v>
      </c>
      <c r="P276" s="51">
        <f>IF(ISERROR(VLOOKUP(M276,_data_RCP!$B:$D,3,0)),"",VLOOKUP(M276,_data_RCP!$B:$D,3,0))</f>
        <v>50.262329485834215</v>
      </c>
      <c r="Q276" s="52">
        <f t="shared" si="80"/>
        <v>-1.4638622520097613</v>
      </c>
      <c r="R276" s="53">
        <f t="shared" si="82"/>
        <v>-1.7015327661755464</v>
      </c>
      <c r="S276" s="53">
        <f t="shared" si="83"/>
        <v>1.4638622520097613</v>
      </c>
      <c r="T276" s="53">
        <f t="shared" si="84"/>
        <v>1.7015327661755464</v>
      </c>
      <c r="U276" s="52">
        <f t="shared" si="85"/>
        <v>0.23767051416578511</v>
      </c>
      <c r="V276" s="52">
        <f t="shared" si="86"/>
        <v>1</v>
      </c>
      <c r="W276" s="52">
        <f t="shared" si="87"/>
        <v>1</v>
      </c>
      <c r="X276" s="52">
        <f t="shared" si="81"/>
        <v>0.23767051416578511</v>
      </c>
      <c r="Y276" s="52">
        <f>VLOOKUP(M276,_data_models!$B:$D,3,0)</f>
        <v>49.3</v>
      </c>
      <c r="Z276" s="52">
        <f t="shared" si="93"/>
        <v>50.020776495278064</v>
      </c>
      <c r="AA276" s="53">
        <f t="shared" si="88"/>
        <v>-1.9430857567316977</v>
      </c>
      <c r="AB276" s="53">
        <f t="shared" si="89"/>
        <v>1.9430857567316977</v>
      </c>
      <c r="AC276" s="52">
        <f t="shared" si="90"/>
        <v>-0.24155299055615131</v>
      </c>
      <c r="AD276" s="52">
        <f t="shared" si="91"/>
        <v>-1</v>
      </c>
      <c r="AE276" s="52">
        <f t="shared" si="92"/>
        <v>-1</v>
      </c>
      <c r="AF276" s="52">
        <f t="shared" si="94"/>
        <v>-2.6638622520097641</v>
      </c>
      <c r="AG276" s="76">
        <f t="shared" si="95"/>
        <v>2.6638622520097641</v>
      </c>
      <c r="AH276" s="52">
        <f t="shared" si="96"/>
        <v>-1.5826975090926538</v>
      </c>
      <c r="AI276" s="52">
        <f t="shared" si="97"/>
        <v>1.5826975090926538</v>
      </c>
      <c r="AJ276" s="52">
        <f t="shared" si="98"/>
        <v>-1.8223092614536256</v>
      </c>
      <c r="AK276" s="52">
        <f t="shared" si="99"/>
        <v>1.8223092614536256</v>
      </c>
      <c r="AL276" s="57"/>
      <c r="AM276" s="85"/>
    </row>
    <row r="277" spans="1:39" ht="16" customHeight="1" x14ac:dyDescent="0.2">
      <c r="A277" s="19" t="s">
        <v>128</v>
      </c>
      <c r="B277" s="19">
        <v>2012</v>
      </c>
      <c r="C277" s="19">
        <v>11</v>
      </c>
      <c r="D277" s="19" t="s">
        <v>60</v>
      </c>
      <c r="E277" s="47">
        <v>41214</v>
      </c>
      <c r="F277" s="47">
        <v>41217</v>
      </c>
      <c r="G277" s="19">
        <v>3</v>
      </c>
      <c r="H277" s="48">
        <v>50.5</v>
      </c>
      <c r="I277" s="48">
        <v>49.5</v>
      </c>
      <c r="J277" s="49">
        <v>1</v>
      </c>
      <c r="K277" s="48" t="s">
        <v>60</v>
      </c>
      <c r="L277" s="48" t="s">
        <v>60</v>
      </c>
      <c r="M277" s="47">
        <v>41217</v>
      </c>
      <c r="N277" s="50" t="s">
        <v>60</v>
      </c>
      <c r="O277" s="48">
        <f>VLOOKUP($B277,_data_elections!$A$2:$E$6,5,0)</f>
        <v>51.963862252009761</v>
      </c>
      <c r="P277" s="51">
        <f>IF(ISERROR(VLOOKUP(M277,_data_RCP!$B:$D,3,0)),"",VLOOKUP(M277,_data_RCP!$B:$D,3,0))</f>
        <v>50.262329485834215</v>
      </c>
      <c r="Q277" s="52">
        <f t="shared" si="80"/>
        <v>-1.4638622520097613</v>
      </c>
      <c r="R277" s="53">
        <f t="shared" si="82"/>
        <v>-1.7015327661755464</v>
      </c>
      <c r="S277" s="53">
        <f t="shared" si="83"/>
        <v>1.4638622520097613</v>
      </c>
      <c r="T277" s="53">
        <f t="shared" si="84"/>
        <v>1.7015327661755464</v>
      </c>
      <c r="U277" s="52">
        <f t="shared" si="85"/>
        <v>0.23767051416578511</v>
      </c>
      <c r="V277" s="52">
        <f t="shared" si="86"/>
        <v>1</v>
      </c>
      <c r="W277" s="52">
        <f t="shared" si="87"/>
        <v>1</v>
      </c>
      <c r="X277" s="52">
        <f t="shared" si="81"/>
        <v>0.23767051416578511</v>
      </c>
      <c r="Y277" s="52">
        <f>VLOOKUP(M277,_data_models!$B:$D,3,0)</f>
        <v>49.3</v>
      </c>
      <c r="Z277" s="52">
        <f t="shared" si="93"/>
        <v>50.020776495278064</v>
      </c>
      <c r="AA277" s="53">
        <f t="shared" si="88"/>
        <v>-1.9430857567316977</v>
      </c>
      <c r="AB277" s="53">
        <f t="shared" si="89"/>
        <v>1.9430857567316977</v>
      </c>
      <c r="AC277" s="52">
        <f t="shared" si="90"/>
        <v>-0.24155299055615131</v>
      </c>
      <c r="AD277" s="52">
        <f t="shared" si="91"/>
        <v>-1</v>
      </c>
      <c r="AE277" s="52">
        <f t="shared" si="92"/>
        <v>-1</v>
      </c>
      <c r="AF277" s="52">
        <f t="shared" si="94"/>
        <v>-2.6638622520097641</v>
      </c>
      <c r="AG277" s="76">
        <f t="shared" si="95"/>
        <v>2.6638622520097641</v>
      </c>
      <c r="AH277" s="52">
        <f t="shared" si="96"/>
        <v>-1.5826975090926538</v>
      </c>
      <c r="AI277" s="52">
        <f t="shared" si="97"/>
        <v>1.5826975090926538</v>
      </c>
      <c r="AJ277" s="52">
        <f t="shared" si="98"/>
        <v>-1.8223092614536256</v>
      </c>
      <c r="AK277" s="52">
        <f t="shared" si="99"/>
        <v>1.8223092614536256</v>
      </c>
      <c r="AL277" s="57"/>
      <c r="AM277" s="85"/>
    </row>
    <row r="278" spans="1:39" ht="16" customHeight="1" x14ac:dyDescent="0.2">
      <c r="A278" s="19" t="s">
        <v>128</v>
      </c>
      <c r="B278" s="19">
        <v>2012</v>
      </c>
      <c r="C278" s="19">
        <v>11</v>
      </c>
      <c r="D278" s="19" t="s">
        <v>60</v>
      </c>
      <c r="E278" s="47">
        <v>41214</v>
      </c>
      <c r="F278" s="47">
        <v>41217</v>
      </c>
      <c r="G278" s="19">
        <v>14</v>
      </c>
      <c r="H278" s="48">
        <v>50.6</v>
      </c>
      <c r="I278" s="48">
        <v>49.4</v>
      </c>
      <c r="J278" s="49">
        <v>0.99</v>
      </c>
      <c r="K278" s="48" t="s">
        <v>60</v>
      </c>
      <c r="L278" s="48" t="s">
        <v>60</v>
      </c>
      <c r="M278" s="47">
        <v>41217</v>
      </c>
      <c r="N278" s="50" t="s">
        <v>60</v>
      </c>
      <c r="O278" s="48">
        <f>VLOOKUP($B278,_data_elections!$A$2:$E$6,5,0)</f>
        <v>51.963862252009761</v>
      </c>
      <c r="P278" s="51">
        <f>IF(ISERROR(VLOOKUP(M278,_data_RCP!$B:$D,3,0)),"",VLOOKUP(M278,_data_RCP!$B:$D,3,0))</f>
        <v>50.262329485834215</v>
      </c>
      <c r="Q278" s="52">
        <f t="shared" si="80"/>
        <v>-1.3638622520097599</v>
      </c>
      <c r="R278" s="53">
        <f t="shared" si="82"/>
        <v>-1.7015327661755464</v>
      </c>
      <c r="S278" s="53">
        <f t="shared" si="83"/>
        <v>1.3638622520097599</v>
      </c>
      <c r="T278" s="53">
        <f t="shared" si="84"/>
        <v>1.7015327661755464</v>
      </c>
      <c r="U278" s="52">
        <f t="shared" si="85"/>
        <v>0.33767051416578653</v>
      </c>
      <c r="V278" s="52">
        <f t="shared" si="86"/>
        <v>1</v>
      </c>
      <c r="W278" s="52">
        <f t="shared" si="87"/>
        <v>1</v>
      </c>
      <c r="X278" s="52">
        <f t="shared" si="81"/>
        <v>0.33767051416578653</v>
      </c>
      <c r="Y278" s="52">
        <f>VLOOKUP(M278,_data_models!$B:$D,3,0)</f>
        <v>49.3</v>
      </c>
      <c r="Z278" s="52">
        <f t="shared" si="93"/>
        <v>50.054109828611409</v>
      </c>
      <c r="AA278" s="53">
        <f t="shared" si="88"/>
        <v>-1.9097524233983521</v>
      </c>
      <c r="AB278" s="53">
        <f t="shared" si="89"/>
        <v>1.9097524233983521</v>
      </c>
      <c r="AC278" s="52">
        <f t="shared" si="90"/>
        <v>-0.20821965722280567</v>
      </c>
      <c r="AD278" s="52">
        <f t="shared" si="91"/>
        <v>-1</v>
      </c>
      <c r="AE278" s="52">
        <f t="shared" si="92"/>
        <v>-1</v>
      </c>
      <c r="AF278" s="52">
        <f t="shared" si="94"/>
        <v>-2.6638622520097641</v>
      </c>
      <c r="AG278" s="76">
        <f t="shared" si="95"/>
        <v>2.6638622520097641</v>
      </c>
      <c r="AH278" s="52">
        <f t="shared" si="96"/>
        <v>-1.5326975090926567</v>
      </c>
      <c r="AI278" s="52">
        <f t="shared" si="97"/>
        <v>1.5326975090926567</v>
      </c>
      <c r="AJ278" s="52">
        <f t="shared" si="98"/>
        <v>-1.8056425947869457</v>
      </c>
      <c r="AK278" s="52">
        <f t="shared" si="99"/>
        <v>1.8056425947869457</v>
      </c>
      <c r="AL278" s="57"/>
      <c r="AM278" s="85"/>
    </row>
    <row r="279" spans="1:39" ht="16" customHeight="1" x14ac:dyDescent="0.2">
      <c r="A279" s="19" t="s">
        <v>128</v>
      </c>
      <c r="B279" s="19">
        <v>2012</v>
      </c>
      <c r="C279" s="19">
        <v>11</v>
      </c>
      <c r="D279" s="19" t="s">
        <v>60</v>
      </c>
      <c r="E279" s="47">
        <v>41214</v>
      </c>
      <c r="F279" s="47">
        <v>41217</v>
      </c>
      <c r="G279" s="19">
        <v>8</v>
      </c>
      <c r="H279" s="48">
        <v>51</v>
      </c>
      <c r="I279" s="48">
        <v>49</v>
      </c>
      <c r="J279" s="49">
        <v>0.99</v>
      </c>
      <c r="K279" s="48" t="s">
        <v>60</v>
      </c>
      <c r="L279" s="48" t="s">
        <v>60</v>
      </c>
      <c r="M279" s="47">
        <v>41217</v>
      </c>
      <c r="N279" s="50" t="s">
        <v>60</v>
      </c>
      <c r="O279" s="48">
        <f>VLOOKUP($B279,_data_elections!$A$2:$E$6,5,0)</f>
        <v>51.963862252009761</v>
      </c>
      <c r="P279" s="51">
        <f>IF(ISERROR(VLOOKUP(M279,_data_RCP!$B:$D,3,0)),"",VLOOKUP(M279,_data_RCP!$B:$D,3,0))</f>
        <v>50.262329485834215</v>
      </c>
      <c r="Q279" s="52">
        <f t="shared" si="80"/>
        <v>-0.96386225200976128</v>
      </c>
      <c r="R279" s="53">
        <f t="shared" si="82"/>
        <v>-1.7015327661755464</v>
      </c>
      <c r="S279" s="53">
        <f t="shared" si="83"/>
        <v>0.96386225200976128</v>
      </c>
      <c r="T279" s="53">
        <f t="shared" si="84"/>
        <v>1.7015327661755464</v>
      </c>
      <c r="U279" s="52">
        <f t="shared" si="85"/>
        <v>0.73767051416578511</v>
      </c>
      <c r="V279" s="52">
        <f t="shared" si="86"/>
        <v>1</v>
      </c>
      <c r="W279" s="52">
        <f t="shared" si="87"/>
        <v>1</v>
      </c>
      <c r="X279" s="52">
        <f t="shared" si="81"/>
        <v>0.73767051416578511</v>
      </c>
      <c r="Y279" s="52">
        <f>VLOOKUP(M279,_data_models!$B:$D,3,0)</f>
        <v>49.3</v>
      </c>
      <c r="Z279" s="52">
        <f t="shared" si="93"/>
        <v>50.187443161944735</v>
      </c>
      <c r="AA279" s="53">
        <f t="shared" si="88"/>
        <v>-1.7764190900650263</v>
      </c>
      <c r="AB279" s="53">
        <f t="shared" si="89"/>
        <v>1.7764190900650263</v>
      </c>
      <c r="AC279" s="52">
        <f t="shared" si="90"/>
        <v>-7.4886323889479911E-2</v>
      </c>
      <c r="AD279" s="52">
        <f t="shared" si="91"/>
        <v>-1</v>
      </c>
      <c r="AE279" s="52">
        <f t="shared" si="92"/>
        <v>-1</v>
      </c>
      <c r="AF279" s="52">
        <f t="shared" si="94"/>
        <v>-2.6638622520097641</v>
      </c>
      <c r="AG279" s="76">
        <f t="shared" si="95"/>
        <v>2.6638622520097641</v>
      </c>
      <c r="AH279" s="52">
        <f t="shared" si="96"/>
        <v>-1.3326975090926538</v>
      </c>
      <c r="AI279" s="52">
        <f t="shared" si="97"/>
        <v>1.3326975090926538</v>
      </c>
      <c r="AJ279" s="52">
        <f t="shared" si="98"/>
        <v>-1.7389759281202828</v>
      </c>
      <c r="AK279" s="52">
        <f t="shared" si="99"/>
        <v>1.7389759281202828</v>
      </c>
      <c r="AL279" s="57"/>
      <c r="AM279" s="85"/>
    </row>
    <row r="280" spans="1:39" ht="16" customHeight="1" x14ac:dyDescent="0.2">
      <c r="A280" s="19" t="s">
        <v>128</v>
      </c>
      <c r="B280" s="19">
        <v>2012</v>
      </c>
      <c r="C280" s="19">
        <v>11</v>
      </c>
      <c r="D280" s="19" t="s">
        <v>60</v>
      </c>
      <c r="E280" s="47">
        <v>41214</v>
      </c>
      <c r="F280" s="47">
        <v>41217</v>
      </c>
      <c r="G280" s="19">
        <v>11</v>
      </c>
      <c r="H280" s="48">
        <v>51.5</v>
      </c>
      <c r="I280" s="48">
        <v>48.5</v>
      </c>
      <c r="J280" s="49">
        <v>0.9</v>
      </c>
      <c r="K280" s="48" t="s">
        <v>60</v>
      </c>
      <c r="L280" s="48" t="s">
        <v>60</v>
      </c>
      <c r="M280" s="47">
        <v>41217</v>
      </c>
      <c r="N280" s="50" t="s">
        <v>60</v>
      </c>
      <c r="O280" s="48">
        <f>VLOOKUP($B280,_data_elections!$A$2:$E$6,5,0)</f>
        <v>51.963862252009761</v>
      </c>
      <c r="P280" s="51">
        <f>IF(ISERROR(VLOOKUP(M280,_data_RCP!$B:$D,3,0)),"",VLOOKUP(M280,_data_RCP!$B:$D,3,0))</f>
        <v>50.262329485834215</v>
      </c>
      <c r="Q280" s="52">
        <f t="shared" si="80"/>
        <v>-0.46386225200976128</v>
      </c>
      <c r="R280" s="53">
        <f t="shared" si="82"/>
        <v>-1.7015327661755464</v>
      </c>
      <c r="S280" s="53">
        <f t="shared" si="83"/>
        <v>0.46386225200976128</v>
      </c>
      <c r="T280" s="53">
        <f t="shared" si="84"/>
        <v>1.7015327661755464</v>
      </c>
      <c r="U280" s="52">
        <f t="shared" si="85"/>
        <v>1.2376705141657851</v>
      </c>
      <c r="V280" s="52">
        <f t="shared" si="86"/>
        <v>1</v>
      </c>
      <c r="W280" s="52">
        <f t="shared" si="87"/>
        <v>1</v>
      </c>
      <c r="X280" s="52">
        <f t="shared" si="81"/>
        <v>1.2376705141657851</v>
      </c>
      <c r="Y280" s="52">
        <f>VLOOKUP(M280,_data_models!$B:$D,3,0)</f>
        <v>49.3</v>
      </c>
      <c r="Z280" s="52">
        <f t="shared" si="93"/>
        <v>50.354109828611399</v>
      </c>
      <c r="AA280" s="53">
        <f t="shared" si="88"/>
        <v>-1.609752423398362</v>
      </c>
      <c r="AB280" s="53">
        <f t="shared" si="89"/>
        <v>1.609752423398362</v>
      </c>
      <c r="AC280" s="52">
        <f t="shared" si="90"/>
        <v>9.1780342777184387E-2</v>
      </c>
      <c r="AD280" s="52">
        <f t="shared" si="91"/>
        <v>1</v>
      </c>
      <c r="AE280" s="52">
        <f t="shared" si="92"/>
        <v>1</v>
      </c>
      <c r="AF280" s="52">
        <f t="shared" si="94"/>
        <v>-2.6638622520097641</v>
      </c>
      <c r="AG280" s="76">
        <f t="shared" si="95"/>
        <v>2.6638622520097641</v>
      </c>
      <c r="AH280" s="52">
        <f t="shared" si="96"/>
        <v>-1.0826975090926538</v>
      </c>
      <c r="AI280" s="52">
        <f t="shared" si="97"/>
        <v>1.0826975090926538</v>
      </c>
      <c r="AJ280" s="52">
        <f t="shared" si="98"/>
        <v>-1.6556425947869542</v>
      </c>
      <c r="AK280" s="52">
        <f t="shared" si="99"/>
        <v>1.6556425947869542</v>
      </c>
      <c r="AL280" s="57"/>
      <c r="AM280" s="85"/>
    </row>
    <row r="281" spans="1:39" ht="16" customHeight="1" x14ac:dyDescent="0.2">
      <c r="A281" s="19" t="s">
        <v>128</v>
      </c>
      <c r="B281" s="19">
        <v>2012</v>
      </c>
      <c r="C281" s="19">
        <v>11</v>
      </c>
      <c r="D281" s="19" t="s">
        <v>60</v>
      </c>
      <c r="E281" s="47">
        <v>41214</v>
      </c>
      <c r="F281" s="47">
        <v>41217</v>
      </c>
      <c r="G281" s="19">
        <v>15</v>
      </c>
      <c r="H281" s="48">
        <v>51.8</v>
      </c>
      <c r="I281" s="48">
        <v>48.2</v>
      </c>
      <c r="J281" s="49">
        <v>0.8</v>
      </c>
      <c r="K281" s="48" t="s">
        <v>60</v>
      </c>
      <c r="L281" s="48" t="s">
        <v>60</v>
      </c>
      <c r="M281" s="47">
        <v>41217</v>
      </c>
      <c r="N281" s="50" t="s">
        <v>60</v>
      </c>
      <c r="O281" s="48">
        <f>VLOOKUP($B281,_data_elections!$A$2:$E$6,5,0)</f>
        <v>51.963862252009761</v>
      </c>
      <c r="P281" s="51">
        <f>IF(ISERROR(VLOOKUP(M281,_data_RCP!$B:$D,3,0)),"",VLOOKUP(M281,_data_RCP!$B:$D,3,0))</f>
        <v>50.262329485834215</v>
      </c>
      <c r="Q281" s="52">
        <f t="shared" si="80"/>
        <v>-0.16386225200976412</v>
      </c>
      <c r="R281" s="53">
        <f t="shared" si="82"/>
        <v>-1.7015327661755464</v>
      </c>
      <c r="S281" s="53">
        <f t="shared" si="83"/>
        <v>0.16386225200976412</v>
      </c>
      <c r="T281" s="53">
        <f t="shared" si="84"/>
        <v>1.7015327661755464</v>
      </c>
      <c r="U281" s="52">
        <f t="shared" si="85"/>
        <v>1.5376705141657823</v>
      </c>
      <c r="V281" s="52">
        <f t="shared" si="86"/>
        <v>1</v>
      </c>
      <c r="W281" s="52">
        <f t="shared" si="87"/>
        <v>1</v>
      </c>
      <c r="X281" s="52">
        <f t="shared" si="81"/>
        <v>1.5376705141657823</v>
      </c>
      <c r="Y281" s="52">
        <f>VLOOKUP(M281,_data_models!$B:$D,3,0)</f>
        <v>49.3</v>
      </c>
      <c r="Z281" s="52">
        <f t="shared" si="93"/>
        <v>50.454109828611401</v>
      </c>
      <c r="AA281" s="53">
        <f t="shared" si="88"/>
        <v>-1.5097524233983606</v>
      </c>
      <c r="AB281" s="53">
        <f t="shared" si="89"/>
        <v>1.5097524233983606</v>
      </c>
      <c r="AC281" s="52">
        <f t="shared" si="90"/>
        <v>0.19178034277718581</v>
      </c>
      <c r="AD281" s="52">
        <f t="shared" si="91"/>
        <v>1</v>
      </c>
      <c r="AE281" s="52">
        <f t="shared" si="92"/>
        <v>1</v>
      </c>
      <c r="AF281" s="52">
        <f t="shared" si="94"/>
        <v>-2.6638622520097641</v>
      </c>
      <c r="AG281" s="76">
        <f t="shared" si="95"/>
        <v>2.6638622520097641</v>
      </c>
      <c r="AH281" s="52">
        <f t="shared" si="96"/>
        <v>-0.93269750909265525</v>
      </c>
      <c r="AI281" s="52">
        <f t="shared" si="97"/>
        <v>0.93269750909265525</v>
      </c>
      <c r="AJ281" s="52">
        <f t="shared" si="98"/>
        <v>-1.605642594786957</v>
      </c>
      <c r="AK281" s="52">
        <f t="shared" si="99"/>
        <v>1.605642594786957</v>
      </c>
      <c r="AL281" s="57"/>
      <c r="AM281" s="85"/>
    </row>
    <row r="282" spans="1:39" ht="16" customHeight="1" x14ac:dyDescent="0.2">
      <c r="A282" s="19" t="s">
        <v>128</v>
      </c>
      <c r="B282" s="19">
        <v>2012</v>
      </c>
      <c r="C282" s="19">
        <v>11</v>
      </c>
      <c r="D282" s="19" t="s">
        <v>60</v>
      </c>
      <c r="E282" s="47">
        <v>41214</v>
      </c>
      <c r="F282" s="47">
        <v>41217</v>
      </c>
      <c r="G282" s="19">
        <v>6</v>
      </c>
      <c r="H282" s="48">
        <v>52</v>
      </c>
      <c r="I282" s="48">
        <v>48</v>
      </c>
      <c r="J282" s="49">
        <v>0.95</v>
      </c>
      <c r="K282" s="48" t="s">
        <v>60</v>
      </c>
      <c r="L282" s="48" t="s">
        <v>60</v>
      </c>
      <c r="M282" s="47">
        <v>41217</v>
      </c>
      <c r="N282" s="50" t="s">
        <v>60</v>
      </c>
      <c r="O282" s="48">
        <f>VLOOKUP($B282,_data_elections!$A$2:$E$6,5,0)</f>
        <v>51.963862252009761</v>
      </c>
      <c r="P282" s="51">
        <f>IF(ISERROR(VLOOKUP(M282,_data_RCP!$B:$D,3,0)),"",VLOOKUP(M282,_data_RCP!$B:$D,3,0))</f>
        <v>50.262329485834215</v>
      </c>
      <c r="Q282" s="52">
        <f t="shared" si="80"/>
        <v>3.6137747990238722E-2</v>
      </c>
      <c r="R282" s="53">
        <f t="shared" si="82"/>
        <v>-1.7015327661755464</v>
      </c>
      <c r="S282" s="53">
        <f t="shared" si="83"/>
        <v>3.6137747990238722E-2</v>
      </c>
      <c r="T282" s="53">
        <f t="shared" si="84"/>
        <v>1.7015327661755464</v>
      </c>
      <c r="U282" s="52">
        <f t="shared" si="85"/>
        <v>1.6653950181853077</v>
      </c>
      <c r="V282" s="52">
        <f t="shared" si="86"/>
        <v>1</v>
      </c>
      <c r="W282" s="52">
        <f t="shared" si="87"/>
        <v>1</v>
      </c>
      <c r="X282" s="52">
        <f t="shared" si="81"/>
        <v>1.7376705141657851</v>
      </c>
      <c r="Y282" s="52">
        <f>VLOOKUP(M282,_data_models!$B:$D,3,0)</f>
        <v>49.3</v>
      </c>
      <c r="Z282" s="52">
        <f t="shared" si="93"/>
        <v>50.520776495278064</v>
      </c>
      <c r="AA282" s="53">
        <f t="shared" si="88"/>
        <v>-1.4430857567316977</v>
      </c>
      <c r="AB282" s="53">
        <f t="shared" si="89"/>
        <v>1.4430857567316977</v>
      </c>
      <c r="AC282" s="52">
        <f t="shared" si="90"/>
        <v>0.25844700944384869</v>
      </c>
      <c r="AD282" s="52">
        <f t="shared" si="91"/>
        <v>1</v>
      </c>
      <c r="AE282" s="52">
        <f t="shared" si="92"/>
        <v>1</v>
      </c>
      <c r="AF282" s="52">
        <f t="shared" si="94"/>
        <v>-2.6638622520097641</v>
      </c>
      <c r="AG282" s="76">
        <f t="shared" si="95"/>
        <v>2.6638622520097641</v>
      </c>
      <c r="AH282" s="52">
        <f t="shared" si="96"/>
        <v>-0.83269750909265383</v>
      </c>
      <c r="AI282" s="52">
        <f t="shared" si="97"/>
        <v>0.83269750909265383</v>
      </c>
      <c r="AJ282" s="52">
        <f t="shared" si="98"/>
        <v>-1.5723092614536256</v>
      </c>
      <c r="AK282" s="52">
        <f t="shared" si="99"/>
        <v>1.5723092614536256</v>
      </c>
      <c r="AL282" s="57"/>
      <c r="AM282" s="85"/>
    </row>
    <row r="283" spans="1:39" ht="16" customHeight="1" x14ac:dyDescent="0.2">
      <c r="A283" s="19" t="s">
        <v>129</v>
      </c>
      <c r="B283" s="19">
        <v>2016</v>
      </c>
      <c r="C283" s="19">
        <v>1</v>
      </c>
      <c r="D283" s="19" t="s">
        <v>60</v>
      </c>
      <c r="E283" s="47">
        <v>42364</v>
      </c>
      <c r="F283" s="47">
        <v>42369</v>
      </c>
      <c r="G283" s="19">
        <v>8</v>
      </c>
      <c r="H283" s="48">
        <v>54</v>
      </c>
      <c r="I283" s="48">
        <v>46</v>
      </c>
      <c r="J283" s="49">
        <v>0.9</v>
      </c>
      <c r="K283" s="48" t="s">
        <v>60</v>
      </c>
      <c r="L283" s="48" t="s">
        <v>60</v>
      </c>
      <c r="M283" s="47">
        <v>42364</v>
      </c>
      <c r="N283" s="50" t="s">
        <v>60</v>
      </c>
      <c r="O283" s="48">
        <f>VLOOKUP($B283,_data_elections!$A$2:$E$6,5,0)</f>
        <v>51.112004158390803</v>
      </c>
      <c r="P283" s="51">
        <f>IF(ISERROR(VLOOKUP(M283,_data_RCP!$B:$D,3,0)),"",VLOOKUP(M283,_data_RCP!$B:$D,3,0))</f>
        <v>53.10734463276836</v>
      </c>
      <c r="Q283" s="52">
        <f t="shared" si="80"/>
        <v>2.8879958416091966</v>
      </c>
      <c r="R283" s="53">
        <f t="shared" si="82"/>
        <v>1.9953404743775565</v>
      </c>
      <c r="S283" s="53">
        <f t="shared" si="83"/>
        <v>2.8879958416091966</v>
      </c>
      <c r="T283" s="53">
        <f t="shared" si="84"/>
        <v>1.9953404743775565</v>
      </c>
      <c r="U283" s="52">
        <f t="shared" si="85"/>
        <v>-0.89265536723164018</v>
      </c>
      <c r="V283" s="52">
        <f t="shared" si="86"/>
        <v>-1</v>
      </c>
      <c r="W283" s="52">
        <f t="shared" si="87"/>
        <v>-1</v>
      </c>
      <c r="X283" s="52">
        <f t="shared" si="81"/>
        <v>0.89265536723164018</v>
      </c>
      <c r="Y283" s="52">
        <f>VLOOKUP(M283,_data_models!$B:$D,3,0)</f>
        <v>45.8</v>
      </c>
      <c r="Z283" s="52">
        <f t="shared" si="93"/>
        <v>50.969114877589448</v>
      </c>
      <c r="AA283" s="53">
        <f t="shared" si="88"/>
        <v>-0.14288928080135577</v>
      </c>
      <c r="AB283" s="53">
        <f t="shared" si="89"/>
        <v>0.14288928080135577</v>
      </c>
      <c r="AC283" s="52">
        <f t="shared" si="90"/>
        <v>1.8524511935762007</v>
      </c>
      <c r="AD283" s="52">
        <f t="shared" si="91"/>
        <v>1</v>
      </c>
      <c r="AE283" s="52">
        <f t="shared" si="92"/>
        <v>1</v>
      </c>
      <c r="AF283" s="52">
        <f t="shared" si="94"/>
        <v>-5.3120041583908062</v>
      </c>
      <c r="AG283" s="76">
        <f t="shared" si="95"/>
        <v>5.3120041583908062</v>
      </c>
      <c r="AH283" s="52">
        <f t="shared" si="96"/>
        <v>2.4416681579933766</v>
      </c>
      <c r="AI283" s="52">
        <f t="shared" si="97"/>
        <v>2.4416681579933766</v>
      </c>
      <c r="AJ283" s="52">
        <f t="shared" si="98"/>
        <v>0.92622559678810035</v>
      </c>
      <c r="AK283" s="52">
        <f t="shared" si="99"/>
        <v>0.92622559678810035</v>
      </c>
      <c r="AL283" s="57"/>
      <c r="AM283" s="85"/>
    </row>
    <row r="284" spans="1:39" ht="16" customHeight="1" x14ac:dyDescent="0.2">
      <c r="A284" s="19" t="s">
        <v>129</v>
      </c>
      <c r="B284" s="19">
        <v>2016</v>
      </c>
      <c r="C284" s="19">
        <v>1</v>
      </c>
      <c r="D284" s="19" t="s">
        <v>60</v>
      </c>
      <c r="E284" s="47">
        <v>42364</v>
      </c>
      <c r="F284" s="47">
        <v>42369</v>
      </c>
      <c r="G284" s="19">
        <v>3</v>
      </c>
      <c r="H284" s="48">
        <v>51.515151515151516</v>
      </c>
      <c r="I284" s="48">
        <v>48.484848484848484</v>
      </c>
      <c r="J284" s="49">
        <v>1</v>
      </c>
      <c r="K284" s="48" t="s">
        <v>60</v>
      </c>
      <c r="L284" s="48" t="s">
        <v>60</v>
      </c>
      <c r="M284" s="47">
        <v>42364</v>
      </c>
      <c r="N284" s="50" t="s">
        <v>60</v>
      </c>
      <c r="O284" s="48">
        <f>VLOOKUP($B284,_data_elections!$A$2:$E$6,5,0)</f>
        <v>51.112004158390803</v>
      </c>
      <c r="P284" s="51">
        <f>IF(ISERROR(VLOOKUP(M284,_data_RCP!$B:$D,3,0)),"",VLOOKUP(M284,_data_RCP!$B:$D,3,0))</f>
        <v>53.10734463276836</v>
      </c>
      <c r="Q284" s="52">
        <f t="shared" si="80"/>
        <v>0.40314735676071223</v>
      </c>
      <c r="R284" s="53">
        <f t="shared" si="82"/>
        <v>1.9953404743775565</v>
      </c>
      <c r="S284" s="53">
        <f t="shared" si="83"/>
        <v>0.40314735676071223</v>
      </c>
      <c r="T284" s="53">
        <f t="shared" si="84"/>
        <v>1.9953404743775565</v>
      </c>
      <c r="U284" s="52">
        <f t="shared" si="85"/>
        <v>1.5921931176168442</v>
      </c>
      <c r="V284" s="52">
        <f t="shared" si="86"/>
        <v>1</v>
      </c>
      <c r="W284" s="52">
        <f t="shared" si="87"/>
        <v>1</v>
      </c>
      <c r="X284" s="52">
        <f t="shared" si="81"/>
        <v>-1.5921931176168442</v>
      </c>
      <c r="Y284" s="52">
        <f>VLOOKUP(M284,_data_models!$B:$D,3,0)</f>
        <v>45.8</v>
      </c>
      <c r="Z284" s="52">
        <f t="shared" si="93"/>
        <v>50.140832049306624</v>
      </c>
      <c r="AA284" s="53">
        <f t="shared" si="88"/>
        <v>-0.97117210908417917</v>
      </c>
      <c r="AB284" s="53">
        <f t="shared" si="89"/>
        <v>0.97117210908417917</v>
      </c>
      <c r="AC284" s="52">
        <f t="shared" si="90"/>
        <v>1.0241683652933773</v>
      </c>
      <c r="AD284" s="52">
        <f t="shared" si="91"/>
        <v>1</v>
      </c>
      <c r="AE284" s="52">
        <f t="shared" si="92"/>
        <v>1</v>
      </c>
      <c r="AF284" s="52">
        <f t="shared" si="94"/>
        <v>-5.3120041583908062</v>
      </c>
      <c r="AG284" s="76">
        <f t="shared" si="95"/>
        <v>5.3120041583908062</v>
      </c>
      <c r="AH284" s="52">
        <f t="shared" si="96"/>
        <v>1.1992439155691343</v>
      </c>
      <c r="AI284" s="52">
        <f t="shared" si="97"/>
        <v>1.1992439155691343</v>
      </c>
      <c r="AJ284" s="52">
        <f t="shared" si="98"/>
        <v>0.51208418264668865</v>
      </c>
      <c r="AK284" s="52">
        <f t="shared" si="99"/>
        <v>0.51208418264668865</v>
      </c>
      <c r="AL284" s="57"/>
      <c r="AM284" s="85"/>
    </row>
    <row r="285" spans="1:39" ht="16" customHeight="1" x14ac:dyDescent="0.2">
      <c r="A285" s="19" t="s">
        <v>129</v>
      </c>
      <c r="B285" s="19">
        <v>2016</v>
      </c>
      <c r="C285" s="19">
        <v>1</v>
      </c>
      <c r="D285" s="19" t="s">
        <v>60</v>
      </c>
      <c r="E285" s="47">
        <v>42364</v>
      </c>
      <c r="F285" s="47">
        <v>42369</v>
      </c>
      <c r="G285" s="19">
        <v>9</v>
      </c>
      <c r="H285" s="48">
        <v>50.251256281407031</v>
      </c>
      <c r="I285" s="48">
        <v>49.748743718592969</v>
      </c>
      <c r="J285" s="49">
        <v>0.95</v>
      </c>
      <c r="K285" s="48" t="s">
        <v>60</v>
      </c>
      <c r="L285" s="48" t="s">
        <v>60</v>
      </c>
      <c r="M285" s="47">
        <v>42364</v>
      </c>
      <c r="N285" s="50" t="s">
        <v>60</v>
      </c>
      <c r="O285" s="48">
        <f>VLOOKUP($B285,_data_elections!$A$2:$E$6,5,0)</f>
        <v>51.112004158390803</v>
      </c>
      <c r="P285" s="51">
        <f>IF(ISERROR(VLOOKUP(M285,_data_RCP!$B:$D,3,0)),"",VLOOKUP(M285,_data_RCP!$B:$D,3,0))</f>
        <v>53.10734463276836</v>
      </c>
      <c r="Q285" s="52">
        <f t="shared" si="80"/>
        <v>-0.86074787698377264</v>
      </c>
      <c r="R285" s="53">
        <f t="shared" si="82"/>
        <v>1.9953404743775565</v>
      </c>
      <c r="S285" s="53">
        <f t="shared" si="83"/>
        <v>0.86074787698377264</v>
      </c>
      <c r="T285" s="53">
        <f t="shared" si="84"/>
        <v>1.9953404743775565</v>
      </c>
      <c r="U285" s="52">
        <f t="shared" si="85"/>
        <v>1.1345925973937838</v>
      </c>
      <c r="V285" s="52">
        <f t="shared" si="86"/>
        <v>1</v>
      </c>
      <c r="W285" s="52">
        <f t="shared" si="87"/>
        <v>1</v>
      </c>
      <c r="X285" s="52">
        <f t="shared" si="81"/>
        <v>-2.8560883513613291</v>
      </c>
      <c r="Y285" s="52">
        <f>VLOOKUP(M285,_data_models!$B:$D,3,0)</f>
        <v>45.8</v>
      </c>
      <c r="Z285" s="52">
        <f t="shared" si="93"/>
        <v>49.719533638058465</v>
      </c>
      <c r="AA285" s="53">
        <f t="shared" si="88"/>
        <v>-1.3924705203323384</v>
      </c>
      <c r="AB285" s="53">
        <f t="shared" si="89"/>
        <v>1.3924705203323384</v>
      </c>
      <c r="AC285" s="52">
        <f t="shared" si="90"/>
        <v>0.60286995404521804</v>
      </c>
      <c r="AD285" s="52">
        <f t="shared" si="91"/>
        <v>1</v>
      </c>
      <c r="AE285" s="52">
        <f t="shared" si="92"/>
        <v>1</v>
      </c>
      <c r="AF285" s="52">
        <f t="shared" si="94"/>
        <v>-5.3120041583908062</v>
      </c>
      <c r="AG285" s="76">
        <f t="shared" si="95"/>
        <v>5.3120041583908062</v>
      </c>
      <c r="AH285" s="52">
        <f t="shared" si="96"/>
        <v>0.56729629869688836</v>
      </c>
      <c r="AI285" s="52">
        <f t="shared" si="97"/>
        <v>0.56729629869688836</v>
      </c>
      <c r="AJ285" s="52">
        <f t="shared" si="98"/>
        <v>0.30143497702260902</v>
      </c>
      <c r="AK285" s="52">
        <f t="shared" si="99"/>
        <v>0.30143497702260902</v>
      </c>
      <c r="AL285" s="57"/>
      <c r="AM285" s="85"/>
    </row>
    <row r="286" spans="1:39" ht="16" customHeight="1" x14ac:dyDescent="0.2">
      <c r="A286" s="19" t="s">
        <v>129</v>
      </c>
      <c r="B286" s="19">
        <v>2016</v>
      </c>
      <c r="C286" s="19">
        <v>1</v>
      </c>
      <c r="D286" s="19" t="s">
        <v>60</v>
      </c>
      <c r="E286" s="47">
        <v>42364</v>
      </c>
      <c r="F286" s="47">
        <v>42369</v>
      </c>
      <c r="G286" s="19">
        <v>10</v>
      </c>
      <c r="H286" s="48">
        <v>52.525252525252533</v>
      </c>
      <c r="I286" s="48">
        <v>47.474747474747467</v>
      </c>
      <c r="J286" s="49">
        <v>0.9</v>
      </c>
      <c r="K286" s="48" t="s">
        <v>60</v>
      </c>
      <c r="L286" s="48" t="s">
        <v>60</v>
      </c>
      <c r="M286" s="47">
        <v>42364</v>
      </c>
      <c r="N286" s="50" t="s">
        <v>60</v>
      </c>
      <c r="O286" s="48">
        <f>VLOOKUP($B286,_data_elections!$A$2:$E$6,5,0)</f>
        <v>51.112004158390803</v>
      </c>
      <c r="P286" s="51">
        <f>IF(ISERROR(VLOOKUP(M286,_data_RCP!$B:$D,3,0)),"",VLOOKUP(M286,_data_RCP!$B:$D,3,0))</f>
        <v>53.10734463276836</v>
      </c>
      <c r="Q286" s="52">
        <f t="shared" si="80"/>
        <v>1.4132483668617297</v>
      </c>
      <c r="R286" s="53">
        <f t="shared" si="82"/>
        <v>1.9953404743775565</v>
      </c>
      <c r="S286" s="53">
        <f t="shared" si="83"/>
        <v>1.4132483668617297</v>
      </c>
      <c r="T286" s="53">
        <f t="shared" si="84"/>
        <v>1.9953404743775565</v>
      </c>
      <c r="U286" s="52">
        <f t="shared" si="85"/>
        <v>0.58209210751582674</v>
      </c>
      <c r="V286" s="52">
        <f t="shared" si="86"/>
        <v>1</v>
      </c>
      <c r="W286" s="52">
        <f t="shared" si="87"/>
        <v>1</v>
      </c>
      <c r="X286" s="52">
        <f t="shared" si="81"/>
        <v>-0.58209210751582674</v>
      </c>
      <c r="Y286" s="52">
        <f>VLOOKUP(M286,_data_models!$B:$D,3,0)</f>
        <v>45.8</v>
      </c>
      <c r="Z286" s="52">
        <f t="shared" si="93"/>
        <v>50.477532386006963</v>
      </c>
      <c r="AA286" s="53">
        <f t="shared" si="88"/>
        <v>-0.63447177238384</v>
      </c>
      <c r="AB286" s="53">
        <f t="shared" si="89"/>
        <v>0.63447177238384</v>
      </c>
      <c r="AC286" s="52">
        <f t="shared" si="90"/>
        <v>1.3608687019937165</v>
      </c>
      <c r="AD286" s="52">
        <f t="shared" si="91"/>
        <v>1</v>
      </c>
      <c r="AE286" s="52">
        <f t="shared" si="92"/>
        <v>1</v>
      </c>
      <c r="AF286" s="52">
        <f t="shared" si="94"/>
        <v>-5.3120041583908062</v>
      </c>
      <c r="AG286" s="76">
        <f t="shared" si="95"/>
        <v>5.3120041583908062</v>
      </c>
      <c r="AH286" s="52">
        <f t="shared" si="96"/>
        <v>1.7042944206196466</v>
      </c>
      <c r="AI286" s="52">
        <f t="shared" si="97"/>
        <v>1.7042944206196466</v>
      </c>
      <c r="AJ286" s="52">
        <f t="shared" si="98"/>
        <v>0.68043435099686178</v>
      </c>
      <c r="AK286" s="52">
        <f t="shared" si="99"/>
        <v>0.68043435099686178</v>
      </c>
      <c r="AL286" s="57"/>
      <c r="AM286" s="85"/>
    </row>
    <row r="287" spans="1:39" ht="16" customHeight="1" x14ac:dyDescent="0.2">
      <c r="A287" s="19" t="s">
        <v>129</v>
      </c>
      <c r="B287" s="19">
        <v>2016</v>
      </c>
      <c r="C287" s="19">
        <v>1</v>
      </c>
      <c r="D287" s="19" t="s">
        <v>60</v>
      </c>
      <c r="E287" s="47">
        <v>42364</v>
      </c>
      <c r="F287" s="47">
        <v>42369</v>
      </c>
      <c r="G287" s="19">
        <v>4</v>
      </c>
      <c r="H287" s="48">
        <v>51.515151515151516</v>
      </c>
      <c r="I287" s="48">
        <v>48.484848484848484</v>
      </c>
      <c r="J287" s="49">
        <v>0.9</v>
      </c>
      <c r="K287" s="48" t="s">
        <v>60</v>
      </c>
      <c r="L287" s="48" t="s">
        <v>60</v>
      </c>
      <c r="M287" s="47">
        <v>42368</v>
      </c>
      <c r="N287" s="50" t="s">
        <v>60</v>
      </c>
      <c r="O287" s="48">
        <f>VLOOKUP($B287,_data_elections!$A$2:$E$6,5,0)</f>
        <v>51.112004158390803</v>
      </c>
      <c r="P287" s="51">
        <f>IF(ISERROR(VLOOKUP(M287,_data_RCP!$B:$D,3,0)),"",VLOOKUP(M287,_data_RCP!$B:$D,3,0))</f>
        <v>52.853881278538815</v>
      </c>
      <c r="Q287" s="52">
        <f t="shared" si="80"/>
        <v>0.40314735676071223</v>
      </c>
      <c r="R287" s="53">
        <f t="shared" si="82"/>
        <v>1.7418771201480112</v>
      </c>
      <c r="S287" s="53">
        <f t="shared" si="83"/>
        <v>0.40314735676071223</v>
      </c>
      <c r="T287" s="53">
        <f t="shared" si="84"/>
        <v>1.7418771201480112</v>
      </c>
      <c r="U287" s="52">
        <f t="shared" si="85"/>
        <v>1.338729763387299</v>
      </c>
      <c r="V287" s="52">
        <f t="shared" si="86"/>
        <v>1</v>
      </c>
      <c r="W287" s="52">
        <f t="shared" si="87"/>
        <v>1</v>
      </c>
      <c r="X287" s="52">
        <f t="shared" si="81"/>
        <v>-1.338729763387299</v>
      </c>
      <c r="Y287" s="52">
        <f>VLOOKUP(M287,_data_models!$B:$D,3,0)</f>
        <v>45.8</v>
      </c>
      <c r="Z287" s="52">
        <f t="shared" si="93"/>
        <v>50.05634426456345</v>
      </c>
      <c r="AA287" s="53">
        <f t="shared" si="88"/>
        <v>-1.0556598938273538</v>
      </c>
      <c r="AB287" s="53">
        <f t="shared" si="89"/>
        <v>1.0556598938273538</v>
      </c>
      <c r="AC287" s="52">
        <f t="shared" si="90"/>
        <v>0.6862172263206574</v>
      </c>
      <c r="AD287" s="52">
        <f t="shared" si="91"/>
        <v>1</v>
      </c>
      <c r="AE287" s="52">
        <f t="shared" si="92"/>
        <v>1</v>
      </c>
      <c r="AF287" s="52">
        <f t="shared" si="94"/>
        <v>-5.3120041583908062</v>
      </c>
      <c r="AG287" s="76">
        <f t="shared" si="95"/>
        <v>5.3120041583908062</v>
      </c>
      <c r="AH287" s="52">
        <f t="shared" si="96"/>
        <v>1.0725122384543653</v>
      </c>
      <c r="AI287" s="52">
        <f t="shared" si="97"/>
        <v>1.0725122384543653</v>
      </c>
      <c r="AJ287" s="52">
        <f t="shared" si="98"/>
        <v>0.34310861316032515</v>
      </c>
      <c r="AK287" s="52">
        <f t="shared" si="99"/>
        <v>0.34310861316032515</v>
      </c>
      <c r="AL287" s="57"/>
      <c r="AM287" s="85"/>
    </row>
    <row r="288" spans="1:39" ht="16" customHeight="1" x14ac:dyDescent="0.2">
      <c r="A288" s="19" t="s">
        <v>129</v>
      </c>
      <c r="B288" s="19">
        <v>2016</v>
      </c>
      <c r="C288" s="19">
        <v>1</v>
      </c>
      <c r="D288" s="19" t="s">
        <v>60</v>
      </c>
      <c r="E288" s="47">
        <v>42364</v>
      </c>
      <c r="F288" s="47">
        <v>42369</v>
      </c>
      <c r="G288" s="19">
        <v>1</v>
      </c>
      <c r="H288" s="48">
        <v>50</v>
      </c>
      <c r="I288" s="48">
        <v>50</v>
      </c>
      <c r="J288" s="49">
        <v>0.75</v>
      </c>
      <c r="K288" s="48" t="s">
        <v>60</v>
      </c>
      <c r="L288" s="48" t="s">
        <v>60</v>
      </c>
      <c r="M288" s="47">
        <v>42368</v>
      </c>
      <c r="N288" s="50" t="s">
        <v>60</v>
      </c>
      <c r="O288" s="48">
        <f>VLOOKUP($B288,_data_elections!$A$2:$E$6,5,0)</f>
        <v>51.112004158390803</v>
      </c>
      <c r="P288" s="51">
        <f>IF(ISERROR(VLOOKUP(M288,_data_RCP!$B:$D,3,0)),"",VLOOKUP(M288,_data_RCP!$B:$D,3,0))</f>
        <v>52.853881278538815</v>
      </c>
      <c r="Q288" s="52">
        <f t="shared" si="80"/>
        <v>-1.1120041583908034</v>
      </c>
      <c r="R288" s="53">
        <f t="shared" si="82"/>
        <v>1.7418771201480112</v>
      </c>
      <c r="S288" s="53">
        <f t="shared" si="83"/>
        <v>1.1120041583908034</v>
      </c>
      <c r="T288" s="53">
        <f t="shared" si="84"/>
        <v>1.7418771201480112</v>
      </c>
      <c r="U288" s="52">
        <f t="shared" si="85"/>
        <v>0.62987296175720786</v>
      </c>
      <c r="V288" s="52">
        <f t="shared" si="86"/>
        <v>1</v>
      </c>
      <c r="W288" s="52">
        <f t="shared" si="87"/>
        <v>1</v>
      </c>
      <c r="X288" s="52">
        <f t="shared" si="81"/>
        <v>-2.8538812785388146</v>
      </c>
      <c r="Y288" s="52">
        <f>VLOOKUP(M288,_data_models!$B:$D,3,0)</f>
        <v>45.8</v>
      </c>
      <c r="Z288" s="52">
        <f t="shared" si="93"/>
        <v>49.551293759512937</v>
      </c>
      <c r="AA288" s="53">
        <f t="shared" si="88"/>
        <v>-1.5607103988778661</v>
      </c>
      <c r="AB288" s="53">
        <f t="shared" si="89"/>
        <v>1.5607103988778661</v>
      </c>
      <c r="AC288" s="52">
        <f t="shared" si="90"/>
        <v>0.1811667212701451</v>
      </c>
      <c r="AD288" s="52">
        <f t="shared" si="91"/>
        <v>1</v>
      </c>
      <c r="AE288" s="52">
        <f t="shared" si="92"/>
        <v>1</v>
      </c>
      <c r="AF288" s="52">
        <f t="shared" si="94"/>
        <v>-5.3120041583908062</v>
      </c>
      <c r="AG288" s="76">
        <f t="shared" si="95"/>
        <v>5.3120041583908062</v>
      </c>
      <c r="AH288" s="52">
        <f t="shared" si="96"/>
        <v>0.31493648087860038</v>
      </c>
      <c r="AI288" s="52">
        <f t="shared" si="97"/>
        <v>0.31493648087860038</v>
      </c>
      <c r="AJ288" s="52">
        <f t="shared" si="98"/>
        <v>9.0583360635072552E-2</v>
      </c>
      <c r="AK288" s="52">
        <f t="shared" si="99"/>
        <v>9.0583360635072552E-2</v>
      </c>
      <c r="AL288" s="57"/>
      <c r="AM288" s="85"/>
    </row>
    <row r="289" spans="1:39" ht="16" customHeight="1" x14ac:dyDescent="0.2">
      <c r="A289" s="19" t="s">
        <v>129</v>
      </c>
      <c r="B289" s="19">
        <v>2016</v>
      </c>
      <c r="C289" s="19">
        <v>1</v>
      </c>
      <c r="D289" s="19" t="s">
        <v>60</v>
      </c>
      <c r="E289" s="47">
        <v>42364</v>
      </c>
      <c r="F289" s="47">
        <v>42369</v>
      </c>
      <c r="G289" s="19">
        <v>2</v>
      </c>
      <c r="H289" s="48">
        <v>51.020408163265309</v>
      </c>
      <c r="I289" s="48">
        <v>48.979591836734691</v>
      </c>
      <c r="J289" s="49">
        <v>0.8</v>
      </c>
      <c r="K289" s="48" t="s">
        <v>60</v>
      </c>
      <c r="L289" s="48" t="s">
        <v>60</v>
      </c>
      <c r="M289" s="47">
        <v>42368</v>
      </c>
      <c r="N289" s="50" t="s">
        <v>60</v>
      </c>
      <c r="O289" s="48">
        <f>VLOOKUP($B289,_data_elections!$A$2:$E$6,5,0)</f>
        <v>51.112004158390803</v>
      </c>
      <c r="P289" s="51">
        <f>IF(ISERROR(VLOOKUP(M289,_data_RCP!$B:$D,3,0)),"",VLOOKUP(M289,_data_RCP!$B:$D,3,0))</f>
        <v>52.853881278538815</v>
      </c>
      <c r="Q289" s="52">
        <f t="shared" si="80"/>
        <v>-9.1595995125494767E-2</v>
      </c>
      <c r="R289" s="53">
        <f t="shared" si="82"/>
        <v>1.7418771201480112</v>
      </c>
      <c r="S289" s="53">
        <f t="shared" si="83"/>
        <v>9.1595995125494767E-2</v>
      </c>
      <c r="T289" s="53">
        <f t="shared" si="84"/>
        <v>1.7418771201480112</v>
      </c>
      <c r="U289" s="52">
        <f t="shared" si="85"/>
        <v>1.6502811250225164</v>
      </c>
      <c r="V289" s="52">
        <f t="shared" si="86"/>
        <v>1</v>
      </c>
      <c r="W289" s="52">
        <f t="shared" si="87"/>
        <v>1</v>
      </c>
      <c r="X289" s="52">
        <f t="shared" si="81"/>
        <v>-1.833473115273506</v>
      </c>
      <c r="Y289" s="52">
        <f>VLOOKUP(M289,_data_models!$B:$D,3,0)</f>
        <v>45.8</v>
      </c>
      <c r="Z289" s="52">
        <f t="shared" si="93"/>
        <v>49.891429813934707</v>
      </c>
      <c r="AA289" s="53">
        <f t="shared" si="88"/>
        <v>-1.2205743444560966</v>
      </c>
      <c r="AB289" s="53">
        <f t="shared" si="89"/>
        <v>1.2205743444560966</v>
      </c>
      <c r="AC289" s="52">
        <f t="shared" si="90"/>
        <v>0.52130277569191463</v>
      </c>
      <c r="AD289" s="52">
        <f t="shared" si="91"/>
        <v>1</v>
      </c>
      <c r="AE289" s="52">
        <f t="shared" si="92"/>
        <v>1</v>
      </c>
      <c r="AF289" s="52">
        <f t="shared" si="94"/>
        <v>-5.3120041583908062</v>
      </c>
      <c r="AG289" s="76">
        <f t="shared" si="95"/>
        <v>5.3120041583908062</v>
      </c>
      <c r="AH289" s="52">
        <f t="shared" si="96"/>
        <v>0.82514056251125822</v>
      </c>
      <c r="AI289" s="52">
        <f t="shared" si="97"/>
        <v>0.82514056251125822</v>
      </c>
      <c r="AJ289" s="52">
        <f t="shared" si="98"/>
        <v>0.26065138784595376</v>
      </c>
      <c r="AK289" s="52">
        <f t="shared" si="99"/>
        <v>0.26065138784595376</v>
      </c>
      <c r="AL289" s="57"/>
      <c r="AM289" s="85"/>
    </row>
    <row r="290" spans="1:39" ht="16" customHeight="1" x14ac:dyDescent="0.2">
      <c r="A290" s="19" t="s">
        <v>129</v>
      </c>
      <c r="B290" s="19">
        <v>2016</v>
      </c>
      <c r="C290" s="19">
        <v>1</v>
      </c>
      <c r="D290" s="19" t="s">
        <v>60</v>
      </c>
      <c r="E290" s="47">
        <v>42364</v>
      </c>
      <c r="F290" s="47">
        <v>42369</v>
      </c>
      <c r="G290" s="19">
        <v>7</v>
      </c>
      <c r="H290" s="48">
        <v>53.086419753086425</v>
      </c>
      <c r="I290" s="48">
        <v>46.913580246913575</v>
      </c>
      <c r="J290" s="49">
        <v>0.5</v>
      </c>
      <c r="K290" s="48" t="s">
        <v>60</v>
      </c>
      <c r="L290" s="48" t="s">
        <v>60</v>
      </c>
      <c r="M290" s="47">
        <v>42369</v>
      </c>
      <c r="N290" s="50" t="s">
        <v>60</v>
      </c>
      <c r="O290" s="48">
        <f>VLOOKUP($B290,_data_elections!$A$2:$E$6,5,0)</f>
        <v>51.112004158390803</v>
      </c>
      <c r="P290" s="51">
        <f>IF(ISERROR(VLOOKUP(M290,_data_RCP!$B:$D,3,0)),"",VLOOKUP(M290,_data_RCP!$B:$D,3,0))</f>
        <v>52.853881278538815</v>
      </c>
      <c r="Q290" s="52">
        <f t="shared" si="80"/>
        <v>1.9744155946956212</v>
      </c>
      <c r="R290" s="53">
        <f t="shared" si="82"/>
        <v>1.7418771201480112</v>
      </c>
      <c r="S290" s="53">
        <f t="shared" si="83"/>
        <v>1.9744155946956212</v>
      </c>
      <c r="T290" s="53">
        <f t="shared" si="84"/>
        <v>1.7418771201480112</v>
      </c>
      <c r="U290" s="52">
        <f t="shared" si="85"/>
        <v>-0.23253847454761001</v>
      </c>
      <c r="V290" s="52">
        <f t="shared" si="86"/>
        <v>-1</v>
      </c>
      <c r="W290" s="52">
        <f t="shared" si="87"/>
        <v>-1</v>
      </c>
      <c r="X290" s="52">
        <f t="shared" si="81"/>
        <v>0.23253847454761001</v>
      </c>
      <c r="Y290" s="52">
        <f>VLOOKUP(M290,_data_models!$B:$D,3,0)</f>
        <v>45.8</v>
      </c>
      <c r="Z290" s="52">
        <f t="shared" si="93"/>
        <v>50.580100343875081</v>
      </c>
      <c r="AA290" s="53">
        <f t="shared" si="88"/>
        <v>-0.53190381451572222</v>
      </c>
      <c r="AB290" s="53">
        <f t="shared" si="89"/>
        <v>0.53190381451572222</v>
      </c>
      <c r="AC290" s="52">
        <f t="shared" si="90"/>
        <v>1.209973305632289</v>
      </c>
      <c r="AD290" s="52">
        <f t="shared" si="91"/>
        <v>1</v>
      </c>
      <c r="AE290" s="52">
        <f t="shared" si="92"/>
        <v>1</v>
      </c>
      <c r="AF290" s="52">
        <f t="shared" si="94"/>
        <v>-5.3120041583908062</v>
      </c>
      <c r="AG290" s="76">
        <f t="shared" si="95"/>
        <v>5.3120041583908062</v>
      </c>
      <c r="AH290" s="52">
        <f t="shared" si="96"/>
        <v>1.8581463574218162</v>
      </c>
      <c r="AI290" s="52">
        <f t="shared" si="97"/>
        <v>1.8581463574218162</v>
      </c>
      <c r="AJ290" s="52">
        <f t="shared" si="98"/>
        <v>0.6049866528161445</v>
      </c>
      <c r="AK290" s="52">
        <f t="shared" si="99"/>
        <v>0.6049866528161445</v>
      </c>
      <c r="AL290" s="57"/>
      <c r="AM290" s="85"/>
    </row>
    <row r="291" spans="1:39" ht="16" customHeight="1" x14ac:dyDescent="0.2">
      <c r="A291" s="19" t="s">
        <v>130</v>
      </c>
      <c r="B291" s="19">
        <v>2016</v>
      </c>
      <c r="C291" s="19">
        <v>2</v>
      </c>
      <c r="D291" s="19" t="s">
        <v>60</v>
      </c>
      <c r="E291" s="47">
        <v>42395</v>
      </c>
      <c r="F291" s="47">
        <v>42400</v>
      </c>
      <c r="G291" s="19">
        <v>10</v>
      </c>
      <c r="H291" s="48">
        <v>52.525252525252533</v>
      </c>
      <c r="I291" s="48">
        <v>47.474747474747467</v>
      </c>
      <c r="J291" s="49">
        <v>0.9</v>
      </c>
      <c r="K291" s="48" t="s">
        <v>60</v>
      </c>
      <c r="L291" s="48" t="s">
        <v>60</v>
      </c>
      <c r="M291" s="47">
        <v>42395</v>
      </c>
      <c r="N291" s="50" t="s">
        <v>60</v>
      </c>
      <c r="O291" s="48">
        <f>VLOOKUP($B291,_data_elections!$A$2:$E$6,5,0)</f>
        <v>51.112004158390803</v>
      </c>
      <c r="P291" s="51">
        <f>IF(ISERROR(VLOOKUP(M291,_data_RCP!$B:$D,3,0)),"",VLOOKUP(M291,_data_RCP!$B:$D,3,0))</f>
        <v>51.582649472450179</v>
      </c>
      <c r="Q291" s="52">
        <f t="shared" si="80"/>
        <v>1.4132483668617297</v>
      </c>
      <c r="R291" s="53">
        <f t="shared" si="82"/>
        <v>0.47064531405937515</v>
      </c>
      <c r="S291" s="53">
        <f t="shared" si="83"/>
        <v>1.4132483668617297</v>
      </c>
      <c r="T291" s="53">
        <f t="shared" si="84"/>
        <v>0.47064531405937515</v>
      </c>
      <c r="U291" s="52">
        <f t="shared" si="85"/>
        <v>-0.94260305280235457</v>
      </c>
      <c r="V291" s="52">
        <f t="shared" si="86"/>
        <v>-1</v>
      </c>
      <c r="W291" s="52">
        <f t="shared" si="87"/>
        <v>-1</v>
      </c>
      <c r="X291" s="52">
        <f t="shared" si="81"/>
        <v>0.94260305280235457</v>
      </c>
      <c r="Y291" s="52">
        <f>VLOOKUP(M291,_data_models!$B:$D,3,0)</f>
        <v>45.8</v>
      </c>
      <c r="Z291" s="52">
        <f t="shared" si="93"/>
        <v>49.969300665900903</v>
      </c>
      <c r="AA291" s="53">
        <f t="shared" si="88"/>
        <v>-1.1427034924899004</v>
      </c>
      <c r="AB291" s="53">
        <f t="shared" si="89"/>
        <v>1.1427034924899004</v>
      </c>
      <c r="AC291" s="52">
        <f t="shared" si="90"/>
        <v>-0.67205817843052529</v>
      </c>
      <c r="AD291" s="52">
        <f t="shared" si="91"/>
        <v>1</v>
      </c>
      <c r="AE291" s="52">
        <f t="shared" si="92"/>
        <v>0</v>
      </c>
      <c r="AF291" s="52">
        <f t="shared" si="94"/>
        <v>-5.3120041583908062</v>
      </c>
      <c r="AG291" s="76">
        <f t="shared" si="95"/>
        <v>5.3120041583908062</v>
      </c>
      <c r="AH291" s="52">
        <f t="shared" si="96"/>
        <v>0.94194684046055244</v>
      </c>
      <c r="AI291" s="52">
        <f t="shared" si="97"/>
        <v>0.94194684046055244</v>
      </c>
      <c r="AJ291" s="52">
        <f t="shared" si="98"/>
        <v>-0.33602908921525909</v>
      </c>
      <c r="AK291" s="52">
        <f t="shared" si="99"/>
        <v>0.33602908921525909</v>
      </c>
      <c r="AL291" s="57"/>
      <c r="AM291" s="85"/>
    </row>
    <row r="292" spans="1:39" ht="16" customHeight="1" x14ac:dyDescent="0.2">
      <c r="A292" s="19" t="s">
        <v>130</v>
      </c>
      <c r="B292" s="19">
        <v>2016</v>
      </c>
      <c r="C292" s="19">
        <v>2</v>
      </c>
      <c r="D292" s="19" t="s">
        <v>60</v>
      </c>
      <c r="E292" s="47">
        <v>42395</v>
      </c>
      <c r="F292" s="47">
        <v>42400</v>
      </c>
      <c r="G292" s="19">
        <v>1</v>
      </c>
      <c r="H292" s="48">
        <v>51.612903225806448</v>
      </c>
      <c r="I292" s="48">
        <v>48.387096774193552</v>
      </c>
      <c r="J292" s="49">
        <v>0.7</v>
      </c>
      <c r="K292" s="48" t="s">
        <v>60</v>
      </c>
      <c r="L292" s="48" t="s">
        <v>60</v>
      </c>
      <c r="M292" s="47">
        <v>42395</v>
      </c>
      <c r="N292" s="50" t="s">
        <v>60</v>
      </c>
      <c r="O292" s="48">
        <f>VLOOKUP($B292,_data_elections!$A$2:$E$6,5,0)</f>
        <v>51.112004158390803</v>
      </c>
      <c r="P292" s="51">
        <f>IF(ISERROR(VLOOKUP(M292,_data_RCP!$B:$D,3,0)),"",VLOOKUP(M292,_data_RCP!$B:$D,3,0))</f>
        <v>51.582649472450179</v>
      </c>
      <c r="Q292" s="52">
        <f t="shared" si="80"/>
        <v>0.50089906741564505</v>
      </c>
      <c r="R292" s="53">
        <f t="shared" si="82"/>
        <v>0.47064531405937515</v>
      </c>
      <c r="S292" s="53">
        <f t="shared" si="83"/>
        <v>0.50089906741564505</v>
      </c>
      <c r="T292" s="53">
        <f t="shared" si="84"/>
        <v>0.47064531405937515</v>
      </c>
      <c r="U292" s="52">
        <f t="shared" si="85"/>
        <v>-3.0253753356269897E-2</v>
      </c>
      <c r="V292" s="52">
        <f t="shared" si="86"/>
        <v>-1</v>
      </c>
      <c r="W292" s="52">
        <f t="shared" si="87"/>
        <v>-1</v>
      </c>
      <c r="X292" s="52">
        <f t="shared" si="81"/>
        <v>3.0253753356269897E-2</v>
      </c>
      <c r="Y292" s="52">
        <f>VLOOKUP(M292,_data_models!$B:$D,3,0)</f>
        <v>45.8</v>
      </c>
      <c r="Z292" s="52">
        <f t="shared" si="93"/>
        <v>49.66518423275221</v>
      </c>
      <c r="AA292" s="53">
        <f t="shared" si="88"/>
        <v>-1.446819925638593</v>
      </c>
      <c r="AB292" s="53">
        <f t="shared" si="89"/>
        <v>1.446819925638593</v>
      </c>
      <c r="AC292" s="52">
        <f t="shared" si="90"/>
        <v>-0.97617461157921781</v>
      </c>
      <c r="AD292" s="52">
        <f t="shared" si="91"/>
        <v>1</v>
      </c>
      <c r="AE292" s="52">
        <f t="shared" si="92"/>
        <v>0</v>
      </c>
      <c r="AF292" s="52">
        <f t="shared" si="94"/>
        <v>-5.3120041583908062</v>
      </c>
      <c r="AG292" s="76">
        <f t="shared" si="95"/>
        <v>5.3120041583908062</v>
      </c>
      <c r="AH292" s="52">
        <f t="shared" si="96"/>
        <v>0.48577219073750655</v>
      </c>
      <c r="AI292" s="52">
        <f t="shared" si="97"/>
        <v>0.48577219073750655</v>
      </c>
      <c r="AJ292" s="52">
        <f t="shared" si="98"/>
        <v>-0.48808730578960535</v>
      </c>
      <c r="AK292" s="52">
        <f t="shared" si="99"/>
        <v>0.48808730578960535</v>
      </c>
      <c r="AL292" s="57"/>
      <c r="AM292" s="85"/>
    </row>
    <row r="293" spans="1:39" ht="16" customHeight="1" x14ac:dyDescent="0.2">
      <c r="A293" s="19" t="s">
        <v>130</v>
      </c>
      <c r="B293" s="19">
        <v>2016</v>
      </c>
      <c r="C293" s="19">
        <v>2</v>
      </c>
      <c r="D293" s="19" t="s">
        <v>60</v>
      </c>
      <c r="E293" s="47">
        <v>42395</v>
      </c>
      <c r="F293" s="47">
        <v>42400</v>
      </c>
      <c r="G293" s="19">
        <v>17</v>
      </c>
      <c r="H293" s="48">
        <v>52.525252525252533</v>
      </c>
      <c r="I293" s="48">
        <v>47.474747474747467</v>
      </c>
      <c r="J293" s="49">
        <v>0.95</v>
      </c>
      <c r="K293" s="48" t="s">
        <v>60</v>
      </c>
      <c r="L293" s="48" t="s">
        <v>60</v>
      </c>
      <c r="M293" s="47">
        <v>42395</v>
      </c>
      <c r="N293" s="50" t="s">
        <v>60</v>
      </c>
      <c r="O293" s="48">
        <f>VLOOKUP($B293,_data_elections!$A$2:$E$6,5,0)</f>
        <v>51.112004158390803</v>
      </c>
      <c r="P293" s="51">
        <f>IF(ISERROR(VLOOKUP(M293,_data_RCP!$B:$D,3,0)),"",VLOOKUP(M293,_data_RCP!$B:$D,3,0))</f>
        <v>51.582649472450179</v>
      </c>
      <c r="Q293" s="52">
        <f t="shared" si="80"/>
        <v>1.4132483668617297</v>
      </c>
      <c r="R293" s="53">
        <f t="shared" si="82"/>
        <v>0.47064531405937515</v>
      </c>
      <c r="S293" s="53">
        <f t="shared" si="83"/>
        <v>1.4132483668617297</v>
      </c>
      <c r="T293" s="53">
        <f t="shared" si="84"/>
        <v>0.47064531405937515</v>
      </c>
      <c r="U293" s="52">
        <f t="shared" si="85"/>
        <v>-0.94260305280235457</v>
      </c>
      <c r="V293" s="52">
        <f t="shared" si="86"/>
        <v>-1</v>
      </c>
      <c r="W293" s="52">
        <f t="shared" si="87"/>
        <v>-1</v>
      </c>
      <c r="X293" s="52">
        <f t="shared" si="81"/>
        <v>0.94260305280235457</v>
      </c>
      <c r="Y293" s="52">
        <f>VLOOKUP(M293,_data_models!$B:$D,3,0)</f>
        <v>45.8</v>
      </c>
      <c r="Z293" s="52">
        <f t="shared" si="93"/>
        <v>49.969300665900903</v>
      </c>
      <c r="AA293" s="53">
        <f t="shared" si="88"/>
        <v>-1.1427034924899004</v>
      </c>
      <c r="AB293" s="53">
        <f t="shared" si="89"/>
        <v>1.1427034924899004</v>
      </c>
      <c r="AC293" s="52">
        <f t="shared" si="90"/>
        <v>-0.67205817843052529</v>
      </c>
      <c r="AD293" s="52">
        <f t="shared" si="91"/>
        <v>1</v>
      </c>
      <c r="AE293" s="52">
        <f t="shared" si="92"/>
        <v>0</v>
      </c>
      <c r="AF293" s="52">
        <f t="shared" si="94"/>
        <v>-5.3120041583908062</v>
      </c>
      <c r="AG293" s="76">
        <f t="shared" si="95"/>
        <v>5.3120041583908062</v>
      </c>
      <c r="AH293" s="52">
        <f t="shared" si="96"/>
        <v>0.94194684046055244</v>
      </c>
      <c r="AI293" s="52">
        <f t="shared" si="97"/>
        <v>0.94194684046055244</v>
      </c>
      <c r="AJ293" s="52">
        <f t="shared" si="98"/>
        <v>-0.33602908921525909</v>
      </c>
      <c r="AK293" s="52">
        <f t="shared" si="99"/>
        <v>0.33602908921525909</v>
      </c>
      <c r="AL293" s="57"/>
      <c r="AM293" s="85"/>
    </row>
    <row r="294" spans="1:39" ht="16" customHeight="1" x14ac:dyDescent="0.2">
      <c r="A294" s="19" t="s">
        <v>130</v>
      </c>
      <c r="B294" s="19">
        <v>2016</v>
      </c>
      <c r="C294" s="19">
        <v>2</v>
      </c>
      <c r="D294" s="19" t="s">
        <v>60</v>
      </c>
      <c r="E294" s="47">
        <v>42395</v>
      </c>
      <c r="F294" s="47">
        <v>42400</v>
      </c>
      <c r="G294" s="19">
        <v>4</v>
      </c>
      <c r="H294" s="48">
        <v>51.515151515151516</v>
      </c>
      <c r="I294" s="48">
        <v>48.484848484848484</v>
      </c>
      <c r="J294" s="49">
        <v>0.95</v>
      </c>
      <c r="K294" s="48" t="s">
        <v>60</v>
      </c>
      <c r="L294" s="48" t="s">
        <v>60</v>
      </c>
      <c r="M294" s="47">
        <v>42395</v>
      </c>
      <c r="N294" s="50" t="s">
        <v>60</v>
      </c>
      <c r="O294" s="48">
        <f>VLOOKUP($B294,_data_elections!$A$2:$E$6,5,0)</f>
        <v>51.112004158390803</v>
      </c>
      <c r="P294" s="51">
        <f>IF(ISERROR(VLOOKUP(M294,_data_RCP!$B:$D,3,0)),"",VLOOKUP(M294,_data_RCP!$B:$D,3,0))</f>
        <v>51.582649472450179</v>
      </c>
      <c r="Q294" s="52">
        <f t="shared" ref="Q294:Q357" si="100">H294-$O294</f>
        <v>0.40314735676071223</v>
      </c>
      <c r="R294" s="53">
        <f t="shared" si="82"/>
        <v>0.47064531405937515</v>
      </c>
      <c r="S294" s="53">
        <f t="shared" si="83"/>
        <v>0.40314735676071223</v>
      </c>
      <c r="T294" s="53">
        <f t="shared" si="84"/>
        <v>0.47064531405937515</v>
      </c>
      <c r="U294" s="52">
        <f t="shared" si="85"/>
        <v>6.7497957298662925E-2</v>
      </c>
      <c r="V294" s="52">
        <f t="shared" si="86"/>
        <v>1</v>
      </c>
      <c r="W294" s="52">
        <f t="shared" si="87"/>
        <v>1</v>
      </c>
      <c r="X294" s="52">
        <f t="shared" ref="X294:X357" si="101">IF(OR(H294="",P294=""),"",H294-P294)</f>
        <v>-6.7497957298662925E-2</v>
      </c>
      <c r="Y294" s="52">
        <f>VLOOKUP(M294,_data_models!$B:$D,3,0)</f>
        <v>45.8</v>
      </c>
      <c r="Z294" s="52">
        <f t="shared" si="93"/>
        <v>49.632600329200557</v>
      </c>
      <c r="AA294" s="53">
        <f t="shared" si="88"/>
        <v>-1.4794038291902467</v>
      </c>
      <c r="AB294" s="53">
        <f t="shared" si="89"/>
        <v>1.4794038291902467</v>
      </c>
      <c r="AC294" s="52">
        <f t="shared" si="90"/>
        <v>-1.0087585151308716</v>
      </c>
      <c r="AD294" s="52">
        <f t="shared" si="91"/>
        <v>1</v>
      </c>
      <c r="AE294" s="52">
        <f t="shared" si="92"/>
        <v>0</v>
      </c>
      <c r="AF294" s="52">
        <f t="shared" si="94"/>
        <v>-5.3120041583908062</v>
      </c>
      <c r="AG294" s="76">
        <f t="shared" si="95"/>
        <v>5.3120041583908062</v>
      </c>
      <c r="AH294" s="52">
        <f t="shared" si="96"/>
        <v>0.43689633541004014</v>
      </c>
      <c r="AI294" s="52">
        <f t="shared" si="97"/>
        <v>0.43689633541004014</v>
      </c>
      <c r="AJ294" s="52">
        <f t="shared" si="98"/>
        <v>-0.50437925756543223</v>
      </c>
      <c r="AK294" s="52">
        <f t="shared" si="99"/>
        <v>0.50437925756543223</v>
      </c>
      <c r="AL294" s="57"/>
      <c r="AM294" s="85"/>
    </row>
    <row r="295" spans="1:39" ht="16" customHeight="1" x14ac:dyDescent="0.2">
      <c r="A295" s="19" t="s">
        <v>130</v>
      </c>
      <c r="B295" s="19">
        <v>2016</v>
      </c>
      <c r="C295" s="19">
        <v>2</v>
      </c>
      <c r="D295" s="19" t="s">
        <v>60</v>
      </c>
      <c r="E295" s="47">
        <v>42395</v>
      </c>
      <c r="F295" s="47">
        <v>42400</v>
      </c>
      <c r="G295" s="19">
        <v>5</v>
      </c>
      <c r="H295" s="48">
        <v>51</v>
      </c>
      <c r="I295" s="48">
        <v>49</v>
      </c>
      <c r="J295" s="49">
        <v>0.95</v>
      </c>
      <c r="K295" s="48" t="s">
        <v>60</v>
      </c>
      <c r="L295" s="48" t="s">
        <v>60</v>
      </c>
      <c r="M295" s="47">
        <v>42395</v>
      </c>
      <c r="N295" s="50" t="s">
        <v>60</v>
      </c>
      <c r="O295" s="48">
        <f>VLOOKUP($B295,_data_elections!$A$2:$E$6,5,0)</f>
        <v>51.112004158390803</v>
      </c>
      <c r="P295" s="51">
        <f>IF(ISERROR(VLOOKUP(M295,_data_RCP!$B:$D,3,0)),"",VLOOKUP(M295,_data_RCP!$B:$D,3,0))</f>
        <v>51.582649472450179</v>
      </c>
      <c r="Q295" s="52">
        <f t="shared" si="100"/>
        <v>-0.11200415839080335</v>
      </c>
      <c r="R295" s="53">
        <f t="shared" ref="R295:R358" si="102">IF(P295="","",P295-$O295)</f>
        <v>0.47064531405937515</v>
      </c>
      <c r="S295" s="53">
        <f t="shared" ref="S295:S358" si="103">ABS(Q295)</f>
        <v>0.11200415839080335</v>
      </c>
      <c r="T295" s="53">
        <f t="shared" ref="T295:T358" si="104">IF(R295="","",ABS(R295))</f>
        <v>0.47064531405937515</v>
      </c>
      <c r="U295" s="52">
        <f t="shared" ref="U295:U358" si="105">IF(OR(T295="",S295=""),"",T295-S295)</f>
        <v>0.3586411556685718</v>
      </c>
      <c r="V295" s="52">
        <f t="shared" ref="V295:V358" si="106">IF(OR(Q295="",$R295=""),"",IF(Q295=$R295,0,IF(OR(AND($R295&gt;0,Q295&gt;$R295),AND($R295&lt;0,Q295&lt;$R295)),-1,1)))</f>
        <v>1</v>
      </c>
      <c r="W295" s="52">
        <f t="shared" ref="W295:W358" si="107">IF(V295="","",IF(V295=0,"tie",IF(V295=-1,-1,IF(AND(V295=1,U295&lt;0),0,1))))</f>
        <v>1</v>
      </c>
      <c r="X295" s="52">
        <f t="shared" si="101"/>
        <v>-0.58264947245017851</v>
      </c>
      <c r="Y295" s="52">
        <f>VLOOKUP(M295,_data_models!$B:$D,3,0)</f>
        <v>45.8</v>
      </c>
      <c r="Z295" s="52">
        <f t="shared" si="93"/>
        <v>49.460883157483387</v>
      </c>
      <c r="AA295" s="53">
        <f t="shared" ref="AA295:AA358" si="108">Z295-$O295</f>
        <v>-1.6511210009074162</v>
      </c>
      <c r="AB295" s="53">
        <f t="shared" ref="AB295:AB358" si="109">ABS(AA295)</f>
        <v>1.6511210009074162</v>
      </c>
      <c r="AC295" s="52">
        <f t="shared" ref="AC295:AC358" si="110">IF(OR(T295="",AB295=""),"",T295-AB295)</f>
        <v>-1.1804756868480411</v>
      </c>
      <c r="AD295" s="52">
        <f t="shared" ref="AD295:AD358" si="111">IF(OR(AA295="",$R295=""),"",IF(AA295=$R295,0,IF(OR(AND($R295&gt;0,AA295&gt;$R295),AND($R295&lt;0,AA295&lt;$R295)),-1,1)))</f>
        <v>1</v>
      </c>
      <c r="AE295" s="52">
        <f t="shared" ref="AE295:AE358" si="112">IF(AD295="","",IF(AD295=0,"tie",IF(AD295=-1,-1,IF(AND(AD295=1,AC295&lt;0),0,1))))</f>
        <v>0</v>
      </c>
      <c r="AF295" s="52">
        <f t="shared" si="94"/>
        <v>-5.3120041583908062</v>
      </c>
      <c r="AG295" s="76">
        <f t="shared" si="95"/>
        <v>5.3120041583908062</v>
      </c>
      <c r="AH295" s="52">
        <f t="shared" si="96"/>
        <v>0.17932057783428945</v>
      </c>
      <c r="AI295" s="52">
        <f t="shared" si="97"/>
        <v>0.17932057783428945</v>
      </c>
      <c r="AJ295" s="52">
        <f t="shared" si="98"/>
        <v>-0.59023784342402053</v>
      </c>
      <c r="AK295" s="52">
        <f t="shared" si="99"/>
        <v>0.59023784342402053</v>
      </c>
      <c r="AL295" s="57"/>
      <c r="AM295" s="85"/>
    </row>
    <row r="296" spans="1:39" ht="16" customHeight="1" x14ac:dyDescent="0.2">
      <c r="A296" s="19" t="s">
        <v>130</v>
      </c>
      <c r="B296" s="19">
        <v>2016</v>
      </c>
      <c r="C296" s="19">
        <v>2</v>
      </c>
      <c r="D296" s="19" t="s">
        <v>60</v>
      </c>
      <c r="E296" s="47">
        <v>42395</v>
      </c>
      <c r="F296" s="47">
        <v>42400</v>
      </c>
      <c r="G296" s="19">
        <v>6</v>
      </c>
      <c r="H296" s="48">
        <v>52.631578947368418</v>
      </c>
      <c r="I296" s="48">
        <v>47.368421052631582</v>
      </c>
      <c r="J296" s="49">
        <v>0.94</v>
      </c>
      <c r="K296" s="48" t="s">
        <v>60</v>
      </c>
      <c r="L296" s="48" t="s">
        <v>60</v>
      </c>
      <c r="M296" s="47">
        <v>42395</v>
      </c>
      <c r="N296" s="50" t="s">
        <v>60</v>
      </c>
      <c r="O296" s="48">
        <f>VLOOKUP($B296,_data_elections!$A$2:$E$6,5,0)</f>
        <v>51.112004158390803</v>
      </c>
      <c r="P296" s="51">
        <f>IF(ISERROR(VLOOKUP(M296,_data_RCP!$B:$D,3,0)),"",VLOOKUP(M296,_data_RCP!$B:$D,3,0))</f>
        <v>51.582649472450179</v>
      </c>
      <c r="Q296" s="52">
        <f t="shared" si="100"/>
        <v>1.5195747889776143</v>
      </c>
      <c r="R296" s="53">
        <f t="shared" si="102"/>
        <v>0.47064531405937515</v>
      </c>
      <c r="S296" s="53">
        <f t="shared" si="103"/>
        <v>1.5195747889776143</v>
      </c>
      <c r="T296" s="53">
        <f t="shared" si="104"/>
        <v>0.47064531405937515</v>
      </c>
      <c r="U296" s="52">
        <f t="shared" si="105"/>
        <v>-1.0489294749182392</v>
      </c>
      <c r="V296" s="52">
        <f t="shared" si="106"/>
        <v>-1</v>
      </c>
      <c r="W296" s="52">
        <f t="shared" si="107"/>
        <v>-1</v>
      </c>
      <c r="X296" s="52">
        <f t="shared" si="101"/>
        <v>1.0489294749182392</v>
      </c>
      <c r="Y296" s="52">
        <f>VLOOKUP(M296,_data_models!$B:$D,3,0)</f>
        <v>45.8</v>
      </c>
      <c r="Z296" s="52">
        <f t="shared" si="93"/>
        <v>50.004742806606195</v>
      </c>
      <c r="AA296" s="53">
        <f t="shared" si="108"/>
        <v>-1.1072613517846079</v>
      </c>
      <c r="AB296" s="53">
        <f t="shared" si="109"/>
        <v>1.1072613517846079</v>
      </c>
      <c r="AC296" s="52">
        <f t="shared" si="110"/>
        <v>-0.63661603772523279</v>
      </c>
      <c r="AD296" s="52">
        <f t="shared" si="111"/>
        <v>1</v>
      </c>
      <c r="AE296" s="52">
        <f t="shared" si="112"/>
        <v>0</v>
      </c>
      <c r="AF296" s="52">
        <f t="shared" si="94"/>
        <v>-5.3120041583908062</v>
      </c>
      <c r="AG296" s="76">
        <f t="shared" si="95"/>
        <v>5.3120041583908062</v>
      </c>
      <c r="AH296" s="52">
        <f t="shared" si="96"/>
        <v>0.99511005151849474</v>
      </c>
      <c r="AI296" s="52">
        <f t="shared" si="97"/>
        <v>0.99511005151849474</v>
      </c>
      <c r="AJ296" s="52">
        <f t="shared" si="98"/>
        <v>-0.31830801886261639</v>
      </c>
      <c r="AK296" s="52">
        <f t="shared" si="99"/>
        <v>0.31830801886261639</v>
      </c>
      <c r="AL296" s="57"/>
      <c r="AM296" s="85"/>
    </row>
    <row r="297" spans="1:39" ht="16" customHeight="1" x14ac:dyDescent="0.2">
      <c r="A297" s="19" t="s">
        <v>130</v>
      </c>
      <c r="B297" s="19">
        <v>2016</v>
      </c>
      <c r="C297" s="19">
        <v>2</v>
      </c>
      <c r="D297" s="19" t="s">
        <v>60</v>
      </c>
      <c r="E297" s="47">
        <v>42395</v>
      </c>
      <c r="F297" s="47">
        <v>42400</v>
      </c>
      <c r="G297" s="19">
        <v>9</v>
      </c>
      <c r="H297" s="48">
        <v>51</v>
      </c>
      <c r="I297" s="48">
        <v>49</v>
      </c>
      <c r="J297" s="49">
        <v>0.95</v>
      </c>
      <c r="K297" s="48" t="s">
        <v>60</v>
      </c>
      <c r="L297" s="48" t="s">
        <v>60</v>
      </c>
      <c r="M297" s="47">
        <v>42395</v>
      </c>
      <c r="N297" s="50" t="s">
        <v>60</v>
      </c>
      <c r="O297" s="48">
        <f>VLOOKUP($B297,_data_elections!$A$2:$E$6,5,0)</f>
        <v>51.112004158390803</v>
      </c>
      <c r="P297" s="51">
        <f>IF(ISERROR(VLOOKUP(M297,_data_RCP!$B:$D,3,0)),"",VLOOKUP(M297,_data_RCP!$B:$D,3,0))</f>
        <v>51.582649472450179</v>
      </c>
      <c r="Q297" s="52">
        <f t="shared" si="100"/>
        <v>-0.11200415839080335</v>
      </c>
      <c r="R297" s="53">
        <f t="shared" si="102"/>
        <v>0.47064531405937515</v>
      </c>
      <c r="S297" s="53">
        <f t="shared" si="103"/>
        <v>0.11200415839080335</v>
      </c>
      <c r="T297" s="53">
        <f t="shared" si="104"/>
        <v>0.47064531405937515</v>
      </c>
      <c r="U297" s="52">
        <f t="shared" si="105"/>
        <v>0.3586411556685718</v>
      </c>
      <c r="V297" s="52">
        <f t="shared" si="106"/>
        <v>1</v>
      </c>
      <c r="W297" s="52">
        <f t="shared" si="107"/>
        <v>1</v>
      </c>
      <c r="X297" s="52">
        <f t="shared" si="101"/>
        <v>-0.58264947245017851</v>
      </c>
      <c r="Y297" s="52">
        <f>VLOOKUP(M297,_data_models!$B:$D,3,0)</f>
        <v>45.8</v>
      </c>
      <c r="Z297" s="52">
        <f t="shared" si="93"/>
        <v>49.460883157483387</v>
      </c>
      <c r="AA297" s="53">
        <f t="shared" si="108"/>
        <v>-1.6511210009074162</v>
      </c>
      <c r="AB297" s="53">
        <f t="shared" si="109"/>
        <v>1.6511210009074162</v>
      </c>
      <c r="AC297" s="52">
        <f t="shared" si="110"/>
        <v>-1.1804756868480411</v>
      </c>
      <c r="AD297" s="52">
        <f t="shared" si="111"/>
        <v>1</v>
      </c>
      <c r="AE297" s="52">
        <f t="shared" si="112"/>
        <v>0</v>
      </c>
      <c r="AF297" s="52">
        <f t="shared" si="94"/>
        <v>-5.3120041583908062</v>
      </c>
      <c r="AG297" s="76">
        <f t="shared" si="95"/>
        <v>5.3120041583908062</v>
      </c>
      <c r="AH297" s="52">
        <f t="shared" si="96"/>
        <v>0.17932057783428945</v>
      </c>
      <c r="AI297" s="52">
        <f t="shared" si="97"/>
        <v>0.17932057783428945</v>
      </c>
      <c r="AJ297" s="52">
        <f t="shared" si="98"/>
        <v>-0.59023784342402053</v>
      </c>
      <c r="AK297" s="52">
        <f t="shared" si="99"/>
        <v>0.59023784342402053</v>
      </c>
      <c r="AL297" s="57"/>
      <c r="AM297" s="85"/>
    </row>
    <row r="298" spans="1:39" ht="16" customHeight="1" x14ac:dyDescent="0.2">
      <c r="A298" s="19" t="s">
        <v>130</v>
      </c>
      <c r="B298" s="19">
        <v>2016</v>
      </c>
      <c r="C298" s="19">
        <v>2</v>
      </c>
      <c r="D298" s="19" t="s">
        <v>60</v>
      </c>
      <c r="E298" s="47">
        <v>42395</v>
      </c>
      <c r="F298" s="47">
        <v>42400</v>
      </c>
      <c r="G298" s="19">
        <v>8</v>
      </c>
      <c r="H298" s="48">
        <v>53</v>
      </c>
      <c r="I298" s="48">
        <v>47</v>
      </c>
      <c r="J298" s="49">
        <v>0.9</v>
      </c>
      <c r="K298" s="48" t="s">
        <v>60</v>
      </c>
      <c r="L298" s="48" t="s">
        <v>60</v>
      </c>
      <c r="M298" s="47">
        <v>42395</v>
      </c>
      <c r="N298" s="50" t="s">
        <v>60</v>
      </c>
      <c r="O298" s="48">
        <f>VLOOKUP($B298,_data_elections!$A$2:$E$6,5,0)</f>
        <v>51.112004158390803</v>
      </c>
      <c r="P298" s="51">
        <f>IF(ISERROR(VLOOKUP(M298,_data_RCP!$B:$D,3,0)),"",VLOOKUP(M298,_data_RCP!$B:$D,3,0))</f>
        <v>51.582649472450179</v>
      </c>
      <c r="Q298" s="52">
        <f t="shared" si="100"/>
        <v>1.8879958416091966</v>
      </c>
      <c r="R298" s="53">
        <f t="shared" si="102"/>
        <v>0.47064531405937515</v>
      </c>
      <c r="S298" s="53">
        <f t="shared" si="103"/>
        <v>1.8879958416091966</v>
      </c>
      <c r="T298" s="53">
        <f t="shared" si="104"/>
        <v>0.47064531405937515</v>
      </c>
      <c r="U298" s="52">
        <f t="shared" si="105"/>
        <v>-1.4173505275498215</v>
      </c>
      <c r="V298" s="52">
        <f t="shared" si="106"/>
        <v>-1</v>
      </c>
      <c r="W298" s="52">
        <f t="shared" si="107"/>
        <v>-1</v>
      </c>
      <c r="X298" s="52">
        <f t="shared" si="101"/>
        <v>1.4173505275498215</v>
      </c>
      <c r="Y298" s="52">
        <f>VLOOKUP(M298,_data_models!$B:$D,3,0)</f>
        <v>45.8</v>
      </c>
      <c r="Z298" s="52">
        <f t="shared" si="93"/>
        <v>50.127549824150059</v>
      </c>
      <c r="AA298" s="53">
        <f t="shared" si="108"/>
        <v>-0.9844543342407448</v>
      </c>
      <c r="AB298" s="53">
        <f t="shared" si="109"/>
        <v>0.9844543342407448</v>
      </c>
      <c r="AC298" s="52">
        <f t="shared" si="110"/>
        <v>-0.51380902018136965</v>
      </c>
      <c r="AD298" s="52">
        <f t="shared" si="111"/>
        <v>1</v>
      </c>
      <c r="AE298" s="52">
        <f t="shared" si="112"/>
        <v>0</v>
      </c>
      <c r="AF298" s="52">
        <f t="shared" si="94"/>
        <v>-5.3120041583908062</v>
      </c>
      <c r="AG298" s="76">
        <f t="shared" si="95"/>
        <v>5.3120041583908062</v>
      </c>
      <c r="AH298" s="52">
        <f t="shared" si="96"/>
        <v>1.1793205778342895</v>
      </c>
      <c r="AI298" s="52">
        <f t="shared" si="97"/>
        <v>1.1793205778342895</v>
      </c>
      <c r="AJ298" s="52">
        <f t="shared" si="98"/>
        <v>-0.25690451009068482</v>
      </c>
      <c r="AK298" s="52">
        <f t="shared" si="99"/>
        <v>0.25690451009068482</v>
      </c>
      <c r="AL298" s="57"/>
      <c r="AM298" s="85"/>
    </row>
    <row r="299" spans="1:39" ht="16" customHeight="1" x14ac:dyDescent="0.2">
      <c r="A299" s="19" t="s">
        <v>130</v>
      </c>
      <c r="B299" s="19">
        <v>2016</v>
      </c>
      <c r="C299" s="19">
        <v>2</v>
      </c>
      <c r="D299" s="19" t="s">
        <v>60</v>
      </c>
      <c r="E299" s="47">
        <v>42395</v>
      </c>
      <c r="F299" s="47">
        <v>42400</v>
      </c>
      <c r="G299" s="19">
        <v>2</v>
      </c>
      <c r="H299" s="48">
        <v>53.061224489795919</v>
      </c>
      <c r="I299" s="48">
        <v>46.938775510204081</v>
      </c>
      <c r="J299" s="49">
        <v>0.8</v>
      </c>
      <c r="K299" s="48" t="s">
        <v>60</v>
      </c>
      <c r="L299" s="48" t="s">
        <v>60</v>
      </c>
      <c r="M299" s="47">
        <v>42395</v>
      </c>
      <c r="N299" s="50" t="s">
        <v>60</v>
      </c>
      <c r="O299" s="48">
        <f>VLOOKUP($B299,_data_elections!$A$2:$E$6,5,0)</f>
        <v>51.112004158390803</v>
      </c>
      <c r="P299" s="51">
        <f>IF(ISERROR(VLOOKUP(M299,_data_RCP!$B:$D,3,0)),"",VLOOKUP(M299,_data_RCP!$B:$D,3,0))</f>
        <v>51.582649472450179</v>
      </c>
      <c r="Q299" s="52">
        <f t="shared" si="100"/>
        <v>1.9492203314051153</v>
      </c>
      <c r="R299" s="53">
        <f t="shared" si="102"/>
        <v>0.47064531405937515</v>
      </c>
      <c r="S299" s="53">
        <f t="shared" si="103"/>
        <v>1.9492203314051153</v>
      </c>
      <c r="T299" s="53">
        <f t="shared" si="104"/>
        <v>0.47064531405937515</v>
      </c>
      <c r="U299" s="52">
        <f t="shared" si="105"/>
        <v>-1.4785750173457402</v>
      </c>
      <c r="V299" s="52">
        <f t="shared" si="106"/>
        <v>-1</v>
      </c>
      <c r="W299" s="52">
        <f t="shared" si="107"/>
        <v>-1</v>
      </c>
      <c r="X299" s="52">
        <f t="shared" si="101"/>
        <v>1.4785750173457402</v>
      </c>
      <c r="Y299" s="52">
        <f>VLOOKUP(M299,_data_models!$B:$D,3,0)</f>
        <v>45.8</v>
      </c>
      <c r="Z299" s="52">
        <f t="shared" si="93"/>
        <v>50.14795798741536</v>
      </c>
      <c r="AA299" s="53">
        <f t="shared" si="108"/>
        <v>-0.96404617097544332</v>
      </c>
      <c r="AB299" s="53">
        <f t="shared" si="109"/>
        <v>0.96404617097544332</v>
      </c>
      <c r="AC299" s="52">
        <f t="shared" si="110"/>
        <v>-0.49340085691606816</v>
      </c>
      <c r="AD299" s="52">
        <f t="shared" si="111"/>
        <v>1</v>
      </c>
      <c r="AE299" s="52">
        <f t="shared" si="112"/>
        <v>0</v>
      </c>
      <c r="AF299" s="52">
        <f t="shared" si="94"/>
        <v>-5.3120041583908062</v>
      </c>
      <c r="AG299" s="76">
        <f t="shared" si="95"/>
        <v>5.3120041583908062</v>
      </c>
      <c r="AH299" s="52">
        <f t="shared" si="96"/>
        <v>1.2099328227322417</v>
      </c>
      <c r="AI299" s="52">
        <f t="shared" si="97"/>
        <v>1.2099328227322417</v>
      </c>
      <c r="AJ299" s="52">
        <f t="shared" si="98"/>
        <v>-0.24670042845803408</v>
      </c>
      <c r="AK299" s="52">
        <f t="shared" si="99"/>
        <v>0.24670042845803408</v>
      </c>
      <c r="AL299" s="57"/>
      <c r="AM299" s="85"/>
    </row>
    <row r="300" spans="1:39" ht="16" customHeight="1" x14ac:dyDescent="0.2">
      <c r="A300" s="19" t="s">
        <v>130</v>
      </c>
      <c r="B300" s="19">
        <v>2016</v>
      </c>
      <c r="C300" s="19">
        <v>2</v>
      </c>
      <c r="D300" s="19" t="s">
        <v>60</v>
      </c>
      <c r="E300" s="47">
        <v>42395</v>
      </c>
      <c r="F300" s="47">
        <v>42400</v>
      </c>
      <c r="G300" s="19">
        <v>12</v>
      </c>
      <c r="H300" s="48">
        <v>53.260869565217398</v>
      </c>
      <c r="I300" s="48">
        <v>46.739130434782602</v>
      </c>
      <c r="J300" s="49">
        <v>1</v>
      </c>
      <c r="K300" s="48" t="s">
        <v>60</v>
      </c>
      <c r="L300" s="48" t="s">
        <v>60</v>
      </c>
      <c r="M300" s="47">
        <v>42395</v>
      </c>
      <c r="N300" s="50" t="s">
        <v>60</v>
      </c>
      <c r="O300" s="48">
        <f>VLOOKUP($B300,_data_elections!$A$2:$E$6,5,0)</f>
        <v>51.112004158390803</v>
      </c>
      <c r="P300" s="51">
        <f>IF(ISERROR(VLOOKUP(M300,_data_RCP!$B:$D,3,0)),"",VLOOKUP(M300,_data_RCP!$B:$D,3,0))</f>
        <v>51.582649472450179</v>
      </c>
      <c r="Q300" s="52">
        <f t="shared" si="100"/>
        <v>2.1488654068265944</v>
      </c>
      <c r="R300" s="53">
        <f t="shared" si="102"/>
        <v>0.47064531405937515</v>
      </c>
      <c r="S300" s="53">
        <f t="shared" si="103"/>
        <v>2.1488654068265944</v>
      </c>
      <c r="T300" s="53">
        <f t="shared" si="104"/>
        <v>0.47064531405937515</v>
      </c>
      <c r="U300" s="52">
        <f t="shared" si="105"/>
        <v>-1.6782200927672193</v>
      </c>
      <c r="V300" s="52">
        <f t="shared" si="106"/>
        <v>-1</v>
      </c>
      <c r="W300" s="52">
        <f t="shared" si="107"/>
        <v>-1</v>
      </c>
      <c r="X300" s="52">
        <f t="shared" si="101"/>
        <v>1.6782200927672193</v>
      </c>
      <c r="Y300" s="52">
        <f>VLOOKUP(M300,_data_models!$B:$D,3,0)</f>
        <v>45.8</v>
      </c>
      <c r="Z300" s="52">
        <f t="shared" si="93"/>
        <v>50.214506345889191</v>
      </c>
      <c r="AA300" s="53">
        <f t="shared" si="108"/>
        <v>-0.8974978125016122</v>
      </c>
      <c r="AB300" s="53">
        <f t="shared" si="109"/>
        <v>0.8974978125016122</v>
      </c>
      <c r="AC300" s="52">
        <f t="shared" si="110"/>
        <v>-0.42685249844223705</v>
      </c>
      <c r="AD300" s="52">
        <f t="shared" si="111"/>
        <v>1</v>
      </c>
      <c r="AE300" s="52">
        <f t="shared" si="112"/>
        <v>0</v>
      </c>
      <c r="AF300" s="52">
        <f t="shared" si="94"/>
        <v>-5.3120041583908062</v>
      </c>
      <c r="AG300" s="76">
        <f t="shared" si="95"/>
        <v>5.3120041583908062</v>
      </c>
      <c r="AH300" s="52">
        <f t="shared" si="96"/>
        <v>1.3097553604429848</v>
      </c>
      <c r="AI300" s="52">
        <f t="shared" si="97"/>
        <v>1.3097553604429848</v>
      </c>
      <c r="AJ300" s="52">
        <f t="shared" si="98"/>
        <v>-0.21342624922111497</v>
      </c>
      <c r="AK300" s="52">
        <f t="shared" si="99"/>
        <v>0.21342624922111497</v>
      </c>
      <c r="AL300" s="57"/>
      <c r="AM300" s="85"/>
    </row>
    <row r="301" spans="1:39" ht="16" customHeight="1" x14ac:dyDescent="0.2">
      <c r="A301" s="19" t="s">
        <v>130</v>
      </c>
      <c r="B301" s="19">
        <v>2016</v>
      </c>
      <c r="C301" s="19">
        <v>2</v>
      </c>
      <c r="D301" s="19" t="s">
        <v>60</v>
      </c>
      <c r="E301" s="47">
        <v>42395</v>
      </c>
      <c r="F301" s="47">
        <v>42400</v>
      </c>
      <c r="G301" s="19">
        <v>3</v>
      </c>
      <c r="H301" s="48">
        <v>51.515151515151516</v>
      </c>
      <c r="I301" s="48">
        <v>48.484848484848484</v>
      </c>
      <c r="J301" s="49">
        <v>1</v>
      </c>
      <c r="K301" s="48" t="s">
        <v>60</v>
      </c>
      <c r="L301" s="48" t="s">
        <v>60</v>
      </c>
      <c r="M301" s="47">
        <v>42395</v>
      </c>
      <c r="N301" s="50" t="s">
        <v>60</v>
      </c>
      <c r="O301" s="48">
        <f>VLOOKUP($B301,_data_elections!$A$2:$E$6,5,0)</f>
        <v>51.112004158390803</v>
      </c>
      <c r="P301" s="51">
        <f>IF(ISERROR(VLOOKUP(M301,_data_RCP!$B:$D,3,0)),"",VLOOKUP(M301,_data_RCP!$B:$D,3,0))</f>
        <v>51.582649472450179</v>
      </c>
      <c r="Q301" s="52">
        <f t="shared" si="100"/>
        <v>0.40314735676071223</v>
      </c>
      <c r="R301" s="53">
        <f t="shared" si="102"/>
        <v>0.47064531405937515</v>
      </c>
      <c r="S301" s="53">
        <f t="shared" si="103"/>
        <v>0.40314735676071223</v>
      </c>
      <c r="T301" s="53">
        <f t="shared" si="104"/>
        <v>0.47064531405937515</v>
      </c>
      <c r="U301" s="52">
        <f t="shared" si="105"/>
        <v>6.7497957298662925E-2</v>
      </c>
      <c r="V301" s="52">
        <f t="shared" si="106"/>
        <v>1</v>
      </c>
      <c r="W301" s="52">
        <f t="shared" si="107"/>
        <v>1</v>
      </c>
      <c r="X301" s="52">
        <f t="shared" si="101"/>
        <v>-6.7497957298662925E-2</v>
      </c>
      <c r="Y301" s="52">
        <f>VLOOKUP(M301,_data_models!$B:$D,3,0)</f>
        <v>45.8</v>
      </c>
      <c r="Z301" s="52">
        <f t="shared" si="93"/>
        <v>49.632600329200557</v>
      </c>
      <c r="AA301" s="53">
        <f t="shared" si="108"/>
        <v>-1.4794038291902467</v>
      </c>
      <c r="AB301" s="53">
        <f t="shared" si="109"/>
        <v>1.4794038291902467</v>
      </c>
      <c r="AC301" s="52">
        <f t="shared" si="110"/>
        <v>-1.0087585151308716</v>
      </c>
      <c r="AD301" s="52">
        <f t="shared" si="111"/>
        <v>1</v>
      </c>
      <c r="AE301" s="52">
        <f t="shared" si="112"/>
        <v>0</v>
      </c>
      <c r="AF301" s="52">
        <f t="shared" si="94"/>
        <v>-5.3120041583908062</v>
      </c>
      <c r="AG301" s="76">
        <f t="shared" si="95"/>
        <v>5.3120041583908062</v>
      </c>
      <c r="AH301" s="52">
        <f t="shared" si="96"/>
        <v>0.43689633541004014</v>
      </c>
      <c r="AI301" s="52">
        <f t="shared" si="97"/>
        <v>0.43689633541004014</v>
      </c>
      <c r="AJ301" s="52">
        <f t="shared" si="98"/>
        <v>-0.50437925756543223</v>
      </c>
      <c r="AK301" s="52">
        <f t="shared" si="99"/>
        <v>0.50437925756543223</v>
      </c>
      <c r="AL301" s="57"/>
      <c r="AM301" s="85"/>
    </row>
    <row r="302" spans="1:39" ht="16" customHeight="1" x14ac:dyDescent="0.2">
      <c r="A302" s="19" t="s">
        <v>130</v>
      </c>
      <c r="B302" s="19">
        <v>2016</v>
      </c>
      <c r="C302" s="19">
        <v>2</v>
      </c>
      <c r="D302" s="19" t="s">
        <v>60</v>
      </c>
      <c r="E302" s="47">
        <v>42395</v>
      </c>
      <c r="F302" s="47">
        <v>42400</v>
      </c>
      <c r="G302" s="19">
        <v>11</v>
      </c>
      <c r="H302" s="48">
        <v>53.061224489795919</v>
      </c>
      <c r="I302" s="48">
        <v>46.938775510204081</v>
      </c>
      <c r="J302" s="49">
        <v>0.9</v>
      </c>
      <c r="K302" s="48" t="s">
        <v>60</v>
      </c>
      <c r="L302" s="48" t="s">
        <v>60</v>
      </c>
      <c r="M302" s="47">
        <v>42398</v>
      </c>
      <c r="N302" s="50" t="s">
        <v>60</v>
      </c>
      <c r="O302" s="48">
        <f>VLOOKUP($B302,_data_elections!$A$2:$E$6,5,0)</f>
        <v>51.112004158390803</v>
      </c>
      <c r="P302" s="51">
        <f>IF(ISERROR(VLOOKUP(M302,_data_RCP!$B:$D,3,0)),"",VLOOKUP(M302,_data_RCP!$B:$D,3,0))</f>
        <v>51.582649472450179</v>
      </c>
      <c r="Q302" s="52">
        <f t="shared" si="100"/>
        <v>1.9492203314051153</v>
      </c>
      <c r="R302" s="53">
        <f t="shared" si="102"/>
        <v>0.47064531405937515</v>
      </c>
      <c r="S302" s="53">
        <f t="shared" si="103"/>
        <v>1.9492203314051153</v>
      </c>
      <c r="T302" s="53">
        <f t="shared" si="104"/>
        <v>0.47064531405937515</v>
      </c>
      <c r="U302" s="52">
        <f t="shared" si="105"/>
        <v>-1.4785750173457402</v>
      </c>
      <c r="V302" s="52">
        <f t="shared" si="106"/>
        <v>-1</v>
      </c>
      <c r="W302" s="52">
        <f t="shared" si="107"/>
        <v>-1</v>
      </c>
      <c r="X302" s="52">
        <f t="shared" si="101"/>
        <v>1.4785750173457402</v>
      </c>
      <c r="Y302" s="52">
        <f>VLOOKUP(M302,_data_models!$B:$D,3,0)</f>
        <v>45.8</v>
      </c>
      <c r="Z302" s="52">
        <f t="shared" si="93"/>
        <v>50.14795798741536</v>
      </c>
      <c r="AA302" s="53">
        <f t="shared" si="108"/>
        <v>-0.96404617097544332</v>
      </c>
      <c r="AB302" s="53">
        <f t="shared" si="109"/>
        <v>0.96404617097544332</v>
      </c>
      <c r="AC302" s="52">
        <f t="shared" si="110"/>
        <v>-0.49340085691606816</v>
      </c>
      <c r="AD302" s="52">
        <f t="shared" si="111"/>
        <v>1</v>
      </c>
      <c r="AE302" s="52">
        <f t="shared" si="112"/>
        <v>0</v>
      </c>
      <c r="AF302" s="52">
        <f t="shared" si="94"/>
        <v>-5.3120041583908062</v>
      </c>
      <c r="AG302" s="76">
        <f t="shared" si="95"/>
        <v>5.3120041583908062</v>
      </c>
      <c r="AH302" s="52">
        <f t="shared" si="96"/>
        <v>1.2099328227322417</v>
      </c>
      <c r="AI302" s="52">
        <f t="shared" si="97"/>
        <v>1.2099328227322417</v>
      </c>
      <c r="AJ302" s="52">
        <f t="shared" si="98"/>
        <v>-0.24670042845803408</v>
      </c>
      <c r="AK302" s="52">
        <f t="shared" si="99"/>
        <v>0.24670042845803408</v>
      </c>
      <c r="AL302" s="57"/>
      <c r="AM302" s="85"/>
    </row>
    <row r="303" spans="1:39" ht="16" customHeight="1" x14ac:dyDescent="0.2">
      <c r="A303" s="19" t="s">
        <v>130</v>
      </c>
      <c r="B303" s="19">
        <v>2016</v>
      </c>
      <c r="C303" s="19">
        <v>2</v>
      </c>
      <c r="D303" s="19" t="s">
        <v>60</v>
      </c>
      <c r="E303" s="47">
        <v>42395</v>
      </c>
      <c r="F303" s="47">
        <v>42400</v>
      </c>
      <c r="G303" s="19">
        <v>35</v>
      </c>
      <c r="H303" s="48">
        <v>52.040816326530617</v>
      </c>
      <c r="I303" s="48">
        <v>47.959183673469383</v>
      </c>
      <c r="J303" s="49">
        <v>0.85</v>
      </c>
      <c r="K303" s="48" t="s">
        <v>60</v>
      </c>
      <c r="L303" s="48" t="s">
        <v>60</v>
      </c>
      <c r="M303" s="47">
        <v>42399</v>
      </c>
      <c r="N303" s="50" t="s">
        <v>60</v>
      </c>
      <c r="O303" s="48">
        <f>VLOOKUP($B303,_data_elections!$A$2:$E$6,5,0)</f>
        <v>51.112004158390803</v>
      </c>
      <c r="P303" s="51">
        <f>IF(ISERROR(VLOOKUP(M303,_data_RCP!$B:$D,3,0)),"",VLOOKUP(M303,_data_RCP!$B:$D,3,0))</f>
        <v>51.582649472450179</v>
      </c>
      <c r="Q303" s="52">
        <f t="shared" si="100"/>
        <v>0.92881216813981382</v>
      </c>
      <c r="R303" s="53">
        <f t="shared" si="102"/>
        <v>0.47064531405937515</v>
      </c>
      <c r="S303" s="53">
        <f t="shared" si="103"/>
        <v>0.92881216813981382</v>
      </c>
      <c r="T303" s="53">
        <f t="shared" si="104"/>
        <v>0.47064531405937515</v>
      </c>
      <c r="U303" s="52">
        <f t="shared" si="105"/>
        <v>-0.45816685408043867</v>
      </c>
      <c r="V303" s="52">
        <f t="shared" si="106"/>
        <v>-1</v>
      </c>
      <c r="W303" s="52">
        <f t="shared" si="107"/>
        <v>-1</v>
      </c>
      <c r="X303" s="52">
        <f t="shared" si="101"/>
        <v>0.45816685408043867</v>
      </c>
      <c r="Y303" s="52">
        <f>VLOOKUP(M303,_data_models!$B:$D,3,0)</f>
        <v>45.7</v>
      </c>
      <c r="Z303" s="52">
        <f t="shared" si="93"/>
        <v>49.774488599660266</v>
      </c>
      <c r="AA303" s="53">
        <f t="shared" si="108"/>
        <v>-1.3375155587305372</v>
      </c>
      <c r="AB303" s="53">
        <f t="shared" si="109"/>
        <v>1.3375155587305372</v>
      </c>
      <c r="AC303" s="52">
        <f t="shared" si="110"/>
        <v>-0.86687024467116203</v>
      </c>
      <c r="AD303" s="52">
        <f t="shared" si="111"/>
        <v>1</v>
      </c>
      <c r="AE303" s="52">
        <f t="shared" si="112"/>
        <v>0</v>
      </c>
      <c r="AF303" s="52">
        <f t="shared" si="94"/>
        <v>-5.4120041583908005</v>
      </c>
      <c r="AG303" s="76">
        <f t="shared" si="95"/>
        <v>5.4120041583908005</v>
      </c>
      <c r="AH303" s="52">
        <f t="shared" si="96"/>
        <v>0.69972874109959093</v>
      </c>
      <c r="AI303" s="52">
        <f t="shared" si="97"/>
        <v>0.69972874109959093</v>
      </c>
      <c r="AJ303" s="52">
        <f t="shared" si="98"/>
        <v>-0.43343512233558101</v>
      </c>
      <c r="AK303" s="52">
        <f t="shared" si="99"/>
        <v>0.43343512233558101</v>
      </c>
      <c r="AL303" s="57"/>
      <c r="AM303" s="85"/>
    </row>
    <row r="304" spans="1:39" ht="16" customHeight="1" x14ac:dyDescent="0.2">
      <c r="A304" s="19" t="s">
        <v>130</v>
      </c>
      <c r="B304" s="19">
        <v>2016</v>
      </c>
      <c r="C304" s="19">
        <v>2</v>
      </c>
      <c r="D304" s="19" t="s">
        <v>60</v>
      </c>
      <c r="E304" s="47">
        <v>42395</v>
      </c>
      <c r="F304" s="47">
        <v>42400</v>
      </c>
      <c r="G304" s="19">
        <v>7</v>
      </c>
      <c r="H304" s="48">
        <v>55.128205128205131</v>
      </c>
      <c r="I304" s="48">
        <v>44.871794871794869</v>
      </c>
      <c r="J304" s="49">
        <v>0.8</v>
      </c>
      <c r="K304" s="48" t="s">
        <v>60</v>
      </c>
      <c r="L304" s="48" t="s">
        <v>60</v>
      </c>
      <c r="M304" s="47">
        <v>42399</v>
      </c>
      <c r="N304" s="50" t="s">
        <v>60</v>
      </c>
      <c r="O304" s="48">
        <f>VLOOKUP($B304,_data_elections!$A$2:$E$6,5,0)</f>
        <v>51.112004158390803</v>
      </c>
      <c r="P304" s="51">
        <f>IF(ISERROR(VLOOKUP(M304,_data_RCP!$B:$D,3,0)),"",VLOOKUP(M304,_data_RCP!$B:$D,3,0))</f>
        <v>51.582649472450179</v>
      </c>
      <c r="Q304" s="52">
        <f t="shared" si="100"/>
        <v>4.0162009698143279</v>
      </c>
      <c r="R304" s="53">
        <f t="shared" si="102"/>
        <v>0.47064531405937515</v>
      </c>
      <c r="S304" s="53">
        <f t="shared" si="103"/>
        <v>4.0162009698143279</v>
      </c>
      <c r="T304" s="53">
        <f t="shared" si="104"/>
        <v>0.47064531405937515</v>
      </c>
      <c r="U304" s="52">
        <f t="shared" si="105"/>
        <v>-3.5455556557549528</v>
      </c>
      <c r="V304" s="52">
        <f t="shared" si="106"/>
        <v>-1</v>
      </c>
      <c r="W304" s="52">
        <f t="shared" si="107"/>
        <v>-1</v>
      </c>
      <c r="X304" s="52">
        <f t="shared" si="101"/>
        <v>3.5455556557549528</v>
      </c>
      <c r="Y304" s="52">
        <f>VLOOKUP(M304,_data_models!$B:$D,3,0)</f>
        <v>45.7</v>
      </c>
      <c r="Z304" s="52">
        <f t="shared" si="93"/>
        <v>50.803618200218438</v>
      </c>
      <c r="AA304" s="53">
        <f t="shared" si="108"/>
        <v>-0.3083859581723658</v>
      </c>
      <c r="AB304" s="53">
        <f t="shared" si="109"/>
        <v>0.3083859581723658</v>
      </c>
      <c r="AC304" s="52">
        <f t="shared" si="110"/>
        <v>0.16225935588700935</v>
      </c>
      <c r="AD304" s="52">
        <f t="shared" si="111"/>
        <v>1</v>
      </c>
      <c r="AE304" s="52">
        <f t="shared" si="112"/>
        <v>1</v>
      </c>
      <c r="AF304" s="52">
        <f t="shared" si="94"/>
        <v>-5.4120041583908005</v>
      </c>
      <c r="AG304" s="76">
        <f t="shared" si="95"/>
        <v>5.4120041583908005</v>
      </c>
      <c r="AH304" s="52">
        <f t="shared" si="96"/>
        <v>2.2434231419368516</v>
      </c>
      <c r="AI304" s="52">
        <f t="shared" si="97"/>
        <v>2.2434231419368516</v>
      </c>
      <c r="AJ304" s="52">
        <f t="shared" si="98"/>
        <v>8.1129677943508227E-2</v>
      </c>
      <c r="AK304" s="52">
        <f t="shared" si="99"/>
        <v>8.1129677943508227E-2</v>
      </c>
      <c r="AL304" s="57"/>
      <c r="AM304" s="85"/>
    </row>
    <row r="305" spans="1:39" ht="16" customHeight="1" x14ac:dyDescent="0.2">
      <c r="A305" s="19" t="s">
        <v>130</v>
      </c>
      <c r="B305" s="19">
        <v>2016</v>
      </c>
      <c r="C305" s="19">
        <v>2</v>
      </c>
      <c r="D305" s="19" t="s">
        <v>60</v>
      </c>
      <c r="E305" s="47">
        <v>42395</v>
      </c>
      <c r="F305" s="47">
        <v>42400</v>
      </c>
      <c r="G305" s="19">
        <v>19</v>
      </c>
      <c r="H305" s="48">
        <v>51.546391752577314</v>
      </c>
      <c r="I305" s="48">
        <v>48.453608247422686</v>
      </c>
      <c r="J305" s="49">
        <v>0.9</v>
      </c>
      <c r="K305" s="48" t="s">
        <v>60</v>
      </c>
      <c r="L305" s="48" t="s">
        <v>60</v>
      </c>
      <c r="M305" s="47">
        <v>42399</v>
      </c>
      <c r="N305" s="50" t="s">
        <v>60</v>
      </c>
      <c r="O305" s="48">
        <f>VLOOKUP($B305,_data_elections!$A$2:$E$6,5,0)</f>
        <v>51.112004158390803</v>
      </c>
      <c r="P305" s="51">
        <f>IF(ISERROR(VLOOKUP(M305,_data_RCP!$B:$D,3,0)),"",VLOOKUP(M305,_data_RCP!$B:$D,3,0))</f>
        <v>51.582649472450179</v>
      </c>
      <c r="Q305" s="52">
        <f t="shared" si="100"/>
        <v>0.43438759418651074</v>
      </c>
      <c r="R305" s="53">
        <f t="shared" si="102"/>
        <v>0.47064531405937515</v>
      </c>
      <c r="S305" s="53">
        <f t="shared" si="103"/>
        <v>0.43438759418651074</v>
      </c>
      <c r="T305" s="53">
        <f t="shared" si="104"/>
        <v>0.47064531405937515</v>
      </c>
      <c r="U305" s="52">
        <f t="shared" si="105"/>
        <v>3.6257719872864413E-2</v>
      </c>
      <c r="V305" s="52">
        <f t="shared" si="106"/>
        <v>1</v>
      </c>
      <c r="W305" s="52">
        <f t="shared" si="107"/>
        <v>1</v>
      </c>
      <c r="X305" s="52">
        <f t="shared" si="101"/>
        <v>-3.6257719872864413E-2</v>
      </c>
      <c r="Y305" s="52">
        <f>VLOOKUP(M305,_data_models!$B:$D,3,0)</f>
        <v>45.7</v>
      </c>
      <c r="Z305" s="52">
        <f t="shared" si="93"/>
        <v>49.609680408342491</v>
      </c>
      <c r="AA305" s="53">
        <f t="shared" si="108"/>
        <v>-1.502323750048312</v>
      </c>
      <c r="AB305" s="53">
        <f t="shared" si="109"/>
        <v>1.502323750048312</v>
      </c>
      <c r="AC305" s="52">
        <f t="shared" si="110"/>
        <v>-1.0316784359889368</v>
      </c>
      <c r="AD305" s="52">
        <f t="shared" si="111"/>
        <v>1</v>
      </c>
      <c r="AE305" s="52">
        <f t="shared" si="112"/>
        <v>0</v>
      </c>
      <c r="AF305" s="52">
        <f t="shared" si="94"/>
        <v>-5.4120041583908005</v>
      </c>
      <c r="AG305" s="76">
        <f t="shared" si="95"/>
        <v>5.4120041583908005</v>
      </c>
      <c r="AH305" s="52">
        <f t="shared" si="96"/>
        <v>0.45251645412294295</v>
      </c>
      <c r="AI305" s="52">
        <f t="shared" si="97"/>
        <v>0.45251645412294295</v>
      </c>
      <c r="AJ305" s="52">
        <f t="shared" si="98"/>
        <v>-0.51583921799446841</v>
      </c>
      <c r="AK305" s="52">
        <f t="shared" si="99"/>
        <v>0.51583921799446841</v>
      </c>
      <c r="AL305" s="57"/>
      <c r="AM305" s="85"/>
    </row>
    <row r="306" spans="1:39" ht="16" customHeight="1" x14ac:dyDescent="0.2">
      <c r="A306" s="19" t="s">
        <v>130</v>
      </c>
      <c r="B306" s="19">
        <v>2016</v>
      </c>
      <c r="C306" s="19">
        <v>2</v>
      </c>
      <c r="D306" s="19" t="s">
        <v>60</v>
      </c>
      <c r="E306" s="47">
        <v>42395</v>
      </c>
      <c r="F306" s="47">
        <v>42400</v>
      </c>
      <c r="G306" s="19">
        <v>25</v>
      </c>
      <c r="H306" s="48">
        <v>50.35175879396985</v>
      </c>
      <c r="I306" s="48">
        <v>49.64824120603015</v>
      </c>
      <c r="J306" s="49">
        <v>0.9</v>
      </c>
      <c r="K306" s="48" t="s">
        <v>60</v>
      </c>
      <c r="L306" s="48" t="s">
        <v>60</v>
      </c>
      <c r="M306" s="47">
        <v>42400</v>
      </c>
      <c r="N306" s="50" t="s">
        <v>60</v>
      </c>
      <c r="O306" s="48">
        <f>VLOOKUP($B306,_data_elections!$A$2:$E$6,5,0)</f>
        <v>51.112004158390803</v>
      </c>
      <c r="P306" s="51">
        <f>IF(ISERROR(VLOOKUP(M306,_data_RCP!$B:$D,3,0)),"",VLOOKUP(M306,_data_RCP!$B:$D,3,0))</f>
        <v>51.582649472450179</v>
      </c>
      <c r="Q306" s="52">
        <f t="shared" si="100"/>
        <v>-0.76024536442095325</v>
      </c>
      <c r="R306" s="53">
        <f t="shared" si="102"/>
        <v>0.47064531405937515</v>
      </c>
      <c r="S306" s="53">
        <f t="shared" si="103"/>
        <v>0.76024536442095325</v>
      </c>
      <c r="T306" s="53">
        <f t="shared" si="104"/>
        <v>0.47064531405937515</v>
      </c>
      <c r="U306" s="52">
        <f t="shared" si="105"/>
        <v>-0.2896000503615781</v>
      </c>
      <c r="V306" s="52">
        <f t="shared" si="106"/>
        <v>1</v>
      </c>
      <c r="W306" s="52">
        <f t="shared" si="107"/>
        <v>0</v>
      </c>
      <c r="X306" s="52">
        <f t="shared" si="101"/>
        <v>-1.2308906784803284</v>
      </c>
      <c r="Y306" s="52">
        <f>VLOOKUP(M306,_data_models!$B:$D,3,0)</f>
        <v>45.7</v>
      </c>
      <c r="Z306" s="52">
        <f t="shared" si="93"/>
        <v>49.211469422140006</v>
      </c>
      <c r="AA306" s="53">
        <f t="shared" si="108"/>
        <v>-1.9005347362507976</v>
      </c>
      <c r="AB306" s="53">
        <f t="shared" si="109"/>
        <v>1.9005347362507976</v>
      </c>
      <c r="AC306" s="52">
        <f t="shared" si="110"/>
        <v>-1.4298894221914225</v>
      </c>
      <c r="AD306" s="52">
        <f t="shared" si="111"/>
        <v>1</v>
      </c>
      <c r="AE306" s="52">
        <f t="shared" si="112"/>
        <v>0</v>
      </c>
      <c r="AF306" s="52">
        <f t="shared" si="94"/>
        <v>-5.4120041583908005</v>
      </c>
      <c r="AG306" s="76">
        <f t="shared" si="95"/>
        <v>5.4120041583908005</v>
      </c>
      <c r="AH306" s="52">
        <f t="shared" si="96"/>
        <v>-0.1448000251807855</v>
      </c>
      <c r="AI306" s="52">
        <f t="shared" si="97"/>
        <v>0.1448000251807855</v>
      </c>
      <c r="AJ306" s="52">
        <f t="shared" si="98"/>
        <v>-0.71494471109571123</v>
      </c>
      <c r="AK306" s="52">
        <f t="shared" si="99"/>
        <v>0.71494471109571123</v>
      </c>
      <c r="AL306" s="57"/>
      <c r="AM306" s="85"/>
    </row>
    <row r="307" spans="1:39" ht="16" customHeight="1" x14ac:dyDescent="0.2">
      <c r="A307" s="19" t="s">
        <v>130</v>
      </c>
      <c r="B307" s="19">
        <v>2016</v>
      </c>
      <c r="C307" s="19">
        <v>2</v>
      </c>
      <c r="D307" s="19" t="s">
        <v>60</v>
      </c>
      <c r="E307" s="47">
        <v>42395</v>
      </c>
      <c r="F307" s="47">
        <v>42400</v>
      </c>
      <c r="G307" s="19">
        <v>21</v>
      </c>
      <c r="H307" s="48">
        <v>48.98989898989899</v>
      </c>
      <c r="I307" s="48">
        <v>51.01010101010101</v>
      </c>
      <c r="J307" s="49">
        <v>0.9</v>
      </c>
      <c r="K307" s="48" t="s">
        <v>60</v>
      </c>
      <c r="L307" s="48" t="s">
        <v>60</v>
      </c>
      <c r="M307" s="47">
        <v>42400</v>
      </c>
      <c r="N307" s="50" t="s">
        <v>60</v>
      </c>
      <c r="O307" s="48">
        <f>VLOOKUP($B307,_data_elections!$A$2:$E$6,5,0)</f>
        <v>51.112004158390803</v>
      </c>
      <c r="P307" s="51">
        <f>IF(ISERROR(VLOOKUP(M307,_data_RCP!$B:$D,3,0)),"",VLOOKUP(M307,_data_RCP!$B:$D,3,0))</f>
        <v>51.582649472450179</v>
      </c>
      <c r="Q307" s="52">
        <f t="shared" si="100"/>
        <v>-2.1221051684918137</v>
      </c>
      <c r="R307" s="53">
        <f t="shared" si="102"/>
        <v>0.47064531405937515</v>
      </c>
      <c r="S307" s="53">
        <f t="shared" si="103"/>
        <v>2.1221051684918137</v>
      </c>
      <c r="T307" s="53">
        <f t="shared" si="104"/>
        <v>0.47064531405937515</v>
      </c>
      <c r="U307" s="52">
        <f t="shared" si="105"/>
        <v>-1.6514598544324386</v>
      </c>
      <c r="V307" s="52">
        <f t="shared" si="106"/>
        <v>1</v>
      </c>
      <c r="W307" s="52">
        <f t="shared" si="107"/>
        <v>0</v>
      </c>
      <c r="X307" s="52">
        <f t="shared" si="101"/>
        <v>-2.5927504825511889</v>
      </c>
      <c r="Y307" s="52">
        <f>VLOOKUP(M307,_data_models!$B:$D,3,0)</f>
        <v>45.7</v>
      </c>
      <c r="Z307" s="52">
        <f t="shared" si="93"/>
        <v>48.757516154116388</v>
      </c>
      <c r="AA307" s="53">
        <f t="shared" si="108"/>
        <v>-2.3544880042744154</v>
      </c>
      <c r="AB307" s="53">
        <f t="shared" si="109"/>
        <v>2.3544880042744154</v>
      </c>
      <c r="AC307" s="52">
        <f t="shared" si="110"/>
        <v>-1.8838426902150402</v>
      </c>
      <c r="AD307" s="52">
        <f t="shared" si="111"/>
        <v>1</v>
      </c>
      <c r="AE307" s="52">
        <f t="shared" si="112"/>
        <v>0</v>
      </c>
      <c r="AF307" s="52">
        <f t="shared" si="94"/>
        <v>-5.4120041583908005</v>
      </c>
      <c r="AG307" s="76">
        <f t="shared" si="95"/>
        <v>5.4120041583908005</v>
      </c>
      <c r="AH307" s="52">
        <f t="shared" si="96"/>
        <v>-0.82572992721621574</v>
      </c>
      <c r="AI307" s="52">
        <f t="shared" si="97"/>
        <v>0.82572992721621574</v>
      </c>
      <c r="AJ307" s="52">
        <f t="shared" si="98"/>
        <v>-0.94192134510751657</v>
      </c>
      <c r="AK307" s="52">
        <f t="shared" si="99"/>
        <v>0.94192134510751657</v>
      </c>
      <c r="AL307" s="57"/>
      <c r="AM307" s="85"/>
    </row>
    <row r="308" spans="1:39" ht="16" customHeight="1" x14ac:dyDescent="0.2">
      <c r="A308" s="19" t="s">
        <v>131</v>
      </c>
      <c r="B308" s="19">
        <v>2016</v>
      </c>
      <c r="C308" s="19">
        <v>3</v>
      </c>
      <c r="D308" s="19" t="s">
        <v>60</v>
      </c>
      <c r="E308" s="47">
        <v>42426</v>
      </c>
      <c r="F308" s="47">
        <v>42428</v>
      </c>
      <c r="G308" s="19">
        <v>1</v>
      </c>
      <c r="H308" s="48">
        <v>51.612903225806448</v>
      </c>
      <c r="I308" s="48">
        <v>48.387096774193552</v>
      </c>
      <c r="J308" s="49">
        <v>0.7</v>
      </c>
      <c r="K308" s="48" t="s">
        <v>60</v>
      </c>
      <c r="L308" s="48" t="s">
        <v>60</v>
      </c>
      <c r="M308" s="47">
        <v>42426</v>
      </c>
      <c r="N308" s="50" t="s">
        <v>60</v>
      </c>
      <c r="O308" s="48">
        <f>VLOOKUP($B308,_data_elections!$A$2:$E$6,5,0)</f>
        <v>51.112004158390803</v>
      </c>
      <c r="P308" s="51">
        <f>IF(ISERROR(VLOOKUP(M308,_data_RCP!$B:$D,3,0)),"",VLOOKUP(M308,_data_RCP!$B:$D,3,0))</f>
        <v>51.594533029612755</v>
      </c>
      <c r="Q308" s="52">
        <f t="shared" si="100"/>
        <v>0.50089906741564505</v>
      </c>
      <c r="R308" s="53">
        <f t="shared" si="102"/>
        <v>0.48252887122195176</v>
      </c>
      <c r="S308" s="53">
        <f t="shared" si="103"/>
        <v>0.50089906741564505</v>
      </c>
      <c r="T308" s="53">
        <f t="shared" si="104"/>
        <v>0.48252887122195176</v>
      </c>
      <c r="U308" s="52">
        <f t="shared" si="105"/>
        <v>-1.8370196193693289E-2</v>
      </c>
      <c r="V308" s="52">
        <f t="shared" si="106"/>
        <v>-1</v>
      </c>
      <c r="W308" s="52">
        <f t="shared" si="107"/>
        <v>-1</v>
      </c>
      <c r="X308" s="52">
        <f t="shared" si="101"/>
        <v>1.8370196193693289E-2</v>
      </c>
      <c r="Y308" s="52">
        <f>VLOOKUP(M308,_data_models!$B:$D,3,0)</f>
        <v>45.7</v>
      </c>
      <c r="Z308" s="52">
        <f t="shared" si="93"/>
        <v>49.63581208513974</v>
      </c>
      <c r="AA308" s="53">
        <f t="shared" si="108"/>
        <v>-1.4761920732510632</v>
      </c>
      <c r="AB308" s="53">
        <f t="shared" si="109"/>
        <v>1.4761920732510632</v>
      </c>
      <c r="AC308" s="52">
        <f t="shared" si="110"/>
        <v>-0.9936632020291114</v>
      </c>
      <c r="AD308" s="52">
        <f t="shared" si="111"/>
        <v>1</v>
      </c>
      <c r="AE308" s="52">
        <f t="shared" si="112"/>
        <v>0</v>
      </c>
      <c r="AF308" s="52">
        <f t="shared" si="94"/>
        <v>-5.4120041583908005</v>
      </c>
      <c r="AG308" s="76">
        <f t="shared" si="95"/>
        <v>5.4120041583908005</v>
      </c>
      <c r="AH308" s="52">
        <f t="shared" si="96"/>
        <v>0.49171396931879485</v>
      </c>
      <c r="AI308" s="52">
        <f t="shared" si="97"/>
        <v>0.49171396931879485</v>
      </c>
      <c r="AJ308" s="52">
        <f t="shared" si="98"/>
        <v>-0.4968316010145557</v>
      </c>
      <c r="AK308" s="52">
        <f t="shared" si="99"/>
        <v>0.4968316010145557</v>
      </c>
      <c r="AL308" s="57"/>
      <c r="AM308" s="85"/>
    </row>
    <row r="309" spans="1:39" ht="16" customHeight="1" x14ac:dyDescent="0.2">
      <c r="A309" s="19" t="s">
        <v>131</v>
      </c>
      <c r="B309" s="19">
        <v>2016</v>
      </c>
      <c r="C309" s="19">
        <v>3</v>
      </c>
      <c r="D309" s="19" t="s">
        <v>60</v>
      </c>
      <c r="E309" s="47">
        <v>42426</v>
      </c>
      <c r="F309" s="47">
        <v>42428</v>
      </c>
      <c r="G309" s="19">
        <v>8</v>
      </c>
      <c r="H309" s="48">
        <v>52</v>
      </c>
      <c r="I309" s="48">
        <v>48</v>
      </c>
      <c r="J309" s="49">
        <v>0.95</v>
      </c>
      <c r="K309" s="48" t="s">
        <v>60</v>
      </c>
      <c r="L309" s="48" t="s">
        <v>60</v>
      </c>
      <c r="M309" s="47">
        <v>42426</v>
      </c>
      <c r="N309" s="50" t="s">
        <v>60</v>
      </c>
      <c r="O309" s="48">
        <f>VLOOKUP($B309,_data_elections!$A$2:$E$6,5,0)</f>
        <v>51.112004158390803</v>
      </c>
      <c r="P309" s="51">
        <f>IF(ISERROR(VLOOKUP(M309,_data_RCP!$B:$D,3,0)),"",VLOOKUP(M309,_data_RCP!$B:$D,3,0))</f>
        <v>51.594533029612755</v>
      </c>
      <c r="Q309" s="52">
        <f t="shared" si="100"/>
        <v>0.88799584160919665</v>
      </c>
      <c r="R309" s="53">
        <f t="shared" si="102"/>
        <v>0.48252887122195176</v>
      </c>
      <c r="S309" s="53">
        <f t="shared" si="103"/>
        <v>0.88799584160919665</v>
      </c>
      <c r="T309" s="53">
        <f t="shared" si="104"/>
        <v>0.48252887122195176</v>
      </c>
      <c r="U309" s="52">
        <f t="shared" si="105"/>
        <v>-0.40546697038724488</v>
      </c>
      <c r="V309" s="52">
        <f t="shared" si="106"/>
        <v>-1</v>
      </c>
      <c r="W309" s="52">
        <f t="shared" si="107"/>
        <v>-1</v>
      </c>
      <c r="X309" s="52">
        <f t="shared" si="101"/>
        <v>0.40546697038724488</v>
      </c>
      <c r="Y309" s="52">
        <f>VLOOKUP(M309,_data_models!$B:$D,3,0)</f>
        <v>45.7</v>
      </c>
      <c r="Z309" s="52">
        <f t="shared" si="93"/>
        <v>49.764844343204253</v>
      </c>
      <c r="AA309" s="53">
        <f t="shared" si="108"/>
        <v>-1.3471598151865507</v>
      </c>
      <c r="AB309" s="53">
        <f t="shared" si="109"/>
        <v>1.3471598151865507</v>
      </c>
      <c r="AC309" s="52">
        <f t="shared" si="110"/>
        <v>-0.86463094396459894</v>
      </c>
      <c r="AD309" s="52">
        <f t="shared" si="111"/>
        <v>1</v>
      </c>
      <c r="AE309" s="52">
        <f t="shared" si="112"/>
        <v>0</v>
      </c>
      <c r="AF309" s="52">
        <f t="shared" si="94"/>
        <v>-5.4120041583908005</v>
      </c>
      <c r="AG309" s="76">
        <f t="shared" si="95"/>
        <v>5.4120041583908005</v>
      </c>
      <c r="AH309" s="52">
        <f t="shared" si="96"/>
        <v>0.68526235641557776</v>
      </c>
      <c r="AI309" s="52">
        <f t="shared" si="97"/>
        <v>0.68526235641557776</v>
      </c>
      <c r="AJ309" s="52">
        <f t="shared" si="98"/>
        <v>-0.43231547198229947</v>
      </c>
      <c r="AK309" s="52">
        <f t="shared" si="99"/>
        <v>0.43231547198229947</v>
      </c>
      <c r="AL309" s="57"/>
      <c r="AM309" s="85"/>
    </row>
    <row r="310" spans="1:39" ht="16" customHeight="1" x14ac:dyDescent="0.2">
      <c r="A310" s="19" t="s">
        <v>131</v>
      </c>
      <c r="B310" s="19">
        <v>2016</v>
      </c>
      <c r="C310" s="19">
        <v>3</v>
      </c>
      <c r="D310" s="19" t="s">
        <v>60</v>
      </c>
      <c r="E310" s="47">
        <v>42426</v>
      </c>
      <c r="F310" s="47">
        <v>42428</v>
      </c>
      <c r="G310" s="19">
        <v>4</v>
      </c>
      <c r="H310" s="48">
        <v>51.515151515151516</v>
      </c>
      <c r="I310" s="48">
        <v>48.484848484848484</v>
      </c>
      <c r="J310" s="49">
        <v>0.5</v>
      </c>
      <c r="K310" s="48" t="s">
        <v>60</v>
      </c>
      <c r="L310" s="48" t="s">
        <v>60</v>
      </c>
      <c r="M310" s="47">
        <v>42426</v>
      </c>
      <c r="N310" s="50" t="s">
        <v>60</v>
      </c>
      <c r="O310" s="48">
        <f>VLOOKUP($B310,_data_elections!$A$2:$E$6,5,0)</f>
        <v>51.112004158390803</v>
      </c>
      <c r="P310" s="51">
        <f>IF(ISERROR(VLOOKUP(M310,_data_RCP!$B:$D,3,0)),"",VLOOKUP(M310,_data_RCP!$B:$D,3,0))</f>
        <v>51.594533029612755</v>
      </c>
      <c r="Q310" s="52">
        <f t="shared" si="100"/>
        <v>0.40314735676071223</v>
      </c>
      <c r="R310" s="53">
        <f t="shared" si="102"/>
        <v>0.48252887122195176</v>
      </c>
      <c r="S310" s="53">
        <f t="shared" si="103"/>
        <v>0.40314735676071223</v>
      </c>
      <c r="T310" s="53">
        <f t="shared" si="104"/>
        <v>0.48252887122195176</v>
      </c>
      <c r="U310" s="52">
        <f t="shared" si="105"/>
        <v>7.9381514461239533E-2</v>
      </c>
      <c r="V310" s="52">
        <f t="shared" si="106"/>
        <v>1</v>
      </c>
      <c r="W310" s="52">
        <f t="shared" si="107"/>
        <v>1</v>
      </c>
      <c r="X310" s="52">
        <f t="shared" si="101"/>
        <v>-7.9381514461239533E-2</v>
      </c>
      <c r="Y310" s="52">
        <f>VLOOKUP(M310,_data_models!$B:$D,3,0)</f>
        <v>45.7</v>
      </c>
      <c r="Z310" s="52">
        <f t="shared" si="93"/>
        <v>49.603228181588086</v>
      </c>
      <c r="AA310" s="53">
        <f t="shared" si="108"/>
        <v>-1.5087759768027169</v>
      </c>
      <c r="AB310" s="53">
        <f t="shared" si="109"/>
        <v>1.5087759768027169</v>
      </c>
      <c r="AC310" s="52">
        <f t="shared" si="110"/>
        <v>-1.0262471055807652</v>
      </c>
      <c r="AD310" s="52">
        <f t="shared" si="111"/>
        <v>1</v>
      </c>
      <c r="AE310" s="52">
        <f t="shared" si="112"/>
        <v>0</v>
      </c>
      <c r="AF310" s="52">
        <f t="shared" si="94"/>
        <v>-5.4120041583908005</v>
      </c>
      <c r="AG310" s="76">
        <f t="shared" si="95"/>
        <v>5.4120041583908005</v>
      </c>
      <c r="AH310" s="52">
        <f t="shared" si="96"/>
        <v>0.44283811399132844</v>
      </c>
      <c r="AI310" s="52">
        <f t="shared" si="97"/>
        <v>0.44283811399132844</v>
      </c>
      <c r="AJ310" s="52">
        <f t="shared" si="98"/>
        <v>-0.51312355279038258</v>
      </c>
      <c r="AK310" s="52">
        <f t="shared" si="99"/>
        <v>0.51312355279038258</v>
      </c>
      <c r="AL310" s="57"/>
      <c r="AM310" s="85"/>
    </row>
    <row r="311" spans="1:39" ht="16" customHeight="1" x14ac:dyDescent="0.2">
      <c r="A311" s="19" t="s">
        <v>131</v>
      </c>
      <c r="B311" s="19">
        <v>2016</v>
      </c>
      <c r="C311" s="19">
        <v>3</v>
      </c>
      <c r="D311" s="19" t="s">
        <v>60</v>
      </c>
      <c r="E311" s="47">
        <v>42426</v>
      </c>
      <c r="F311" s="47">
        <v>42428</v>
      </c>
      <c r="G311" s="19">
        <v>25</v>
      </c>
      <c r="H311" s="48">
        <v>50.753768844221106</v>
      </c>
      <c r="I311" s="48">
        <v>49.246231155778894</v>
      </c>
      <c r="J311" s="49">
        <v>0.97</v>
      </c>
      <c r="K311" s="48" t="s">
        <v>60</v>
      </c>
      <c r="L311" s="48" t="s">
        <v>60</v>
      </c>
      <c r="M311" s="47">
        <v>42426</v>
      </c>
      <c r="N311" s="50" t="s">
        <v>60</v>
      </c>
      <c r="O311" s="48">
        <f>VLOOKUP($B311,_data_elections!$A$2:$E$6,5,0)</f>
        <v>51.112004158390803</v>
      </c>
      <c r="P311" s="51">
        <f>IF(ISERROR(VLOOKUP(M311,_data_RCP!$B:$D,3,0)),"",VLOOKUP(M311,_data_RCP!$B:$D,3,0))</f>
        <v>51.594533029612755</v>
      </c>
      <c r="Q311" s="52">
        <f t="shared" si="100"/>
        <v>-0.35823531416969701</v>
      </c>
      <c r="R311" s="53">
        <f t="shared" si="102"/>
        <v>0.48252887122195176</v>
      </c>
      <c r="S311" s="53">
        <f t="shared" si="103"/>
        <v>0.35823531416969701</v>
      </c>
      <c r="T311" s="53">
        <f t="shared" si="104"/>
        <v>0.48252887122195176</v>
      </c>
      <c r="U311" s="52">
        <f t="shared" si="105"/>
        <v>0.12429355705225476</v>
      </c>
      <c r="V311" s="52">
        <f t="shared" si="106"/>
        <v>1</v>
      </c>
      <c r="W311" s="52">
        <f t="shared" si="107"/>
        <v>1</v>
      </c>
      <c r="X311" s="52">
        <f t="shared" si="101"/>
        <v>-0.84076418539164877</v>
      </c>
      <c r="Y311" s="52">
        <f>VLOOKUP(M311,_data_models!$B:$D,3,0)</f>
        <v>45.7</v>
      </c>
      <c r="Z311" s="52">
        <f t="shared" si="93"/>
        <v>49.349433957944619</v>
      </c>
      <c r="AA311" s="53">
        <f t="shared" si="108"/>
        <v>-1.7625702004461843</v>
      </c>
      <c r="AB311" s="53">
        <f t="shared" si="109"/>
        <v>1.7625702004461843</v>
      </c>
      <c r="AC311" s="52">
        <f t="shared" si="110"/>
        <v>-1.2800413292242325</v>
      </c>
      <c r="AD311" s="52">
        <f t="shared" si="111"/>
        <v>1</v>
      </c>
      <c r="AE311" s="52">
        <f t="shared" si="112"/>
        <v>0</v>
      </c>
      <c r="AF311" s="52">
        <f t="shared" si="94"/>
        <v>-5.4120041583908005</v>
      </c>
      <c r="AG311" s="76">
        <f t="shared" si="95"/>
        <v>5.4120041583908005</v>
      </c>
      <c r="AH311" s="52">
        <f t="shared" si="96"/>
        <v>6.2146778526127378E-2</v>
      </c>
      <c r="AI311" s="52">
        <f t="shared" si="97"/>
        <v>6.2146778526127378E-2</v>
      </c>
      <c r="AJ311" s="52">
        <f t="shared" si="98"/>
        <v>-0.64002066461211626</v>
      </c>
      <c r="AK311" s="52">
        <f t="shared" si="99"/>
        <v>0.64002066461211626</v>
      </c>
      <c r="AL311" s="57"/>
      <c r="AM311" s="85"/>
    </row>
    <row r="312" spans="1:39" ht="16" customHeight="1" x14ac:dyDescent="0.2">
      <c r="A312" s="19" t="s">
        <v>131</v>
      </c>
      <c r="B312" s="19">
        <v>2016</v>
      </c>
      <c r="C312" s="19">
        <v>3</v>
      </c>
      <c r="D312" s="19" t="s">
        <v>60</v>
      </c>
      <c r="E312" s="47">
        <v>42426</v>
      </c>
      <c r="F312" s="47">
        <v>42428</v>
      </c>
      <c r="G312" s="19">
        <v>7</v>
      </c>
      <c r="H312" s="48">
        <v>53.086419753086425</v>
      </c>
      <c r="I312" s="48">
        <v>46.913580246913575</v>
      </c>
      <c r="J312" s="49">
        <v>0.8</v>
      </c>
      <c r="K312" s="48" t="s">
        <v>60</v>
      </c>
      <c r="L312" s="48" t="s">
        <v>60</v>
      </c>
      <c r="M312" s="47">
        <v>42426</v>
      </c>
      <c r="N312" s="50" t="s">
        <v>60</v>
      </c>
      <c r="O312" s="48">
        <f>VLOOKUP($B312,_data_elections!$A$2:$E$6,5,0)</f>
        <v>51.112004158390803</v>
      </c>
      <c r="P312" s="51">
        <f>IF(ISERROR(VLOOKUP(M312,_data_RCP!$B:$D,3,0)),"",VLOOKUP(M312,_data_RCP!$B:$D,3,0))</f>
        <v>51.594533029612755</v>
      </c>
      <c r="Q312" s="52">
        <f t="shared" si="100"/>
        <v>1.9744155946956212</v>
      </c>
      <c r="R312" s="53">
        <f t="shared" si="102"/>
        <v>0.48252887122195176</v>
      </c>
      <c r="S312" s="53">
        <f t="shared" si="103"/>
        <v>1.9744155946956212</v>
      </c>
      <c r="T312" s="53">
        <f t="shared" si="104"/>
        <v>0.48252887122195176</v>
      </c>
      <c r="U312" s="52">
        <f t="shared" si="105"/>
        <v>-1.4918867234736695</v>
      </c>
      <c r="V312" s="52">
        <f t="shared" si="106"/>
        <v>-1</v>
      </c>
      <c r="W312" s="52">
        <f t="shared" si="107"/>
        <v>-1</v>
      </c>
      <c r="X312" s="52">
        <f t="shared" si="101"/>
        <v>1.4918867234736695</v>
      </c>
      <c r="Y312" s="52">
        <f>VLOOKUP(M312,_data_models!$B:$D,3,0)</f>
        <v>45.7</v>
      </c>
      <c r="Z312" s="52">
        <f t="shared" si="93"/>
        <v>50.126984260899725</v>
      </c>
      <c r="AA312" s="53">
        <f t="shared" si="108"/>
        <v>-0.98501989749107821</v>
      </c>
      <c r="AB312" s="53">
        <f t="shared" si="109"/>
        <v>0.98501989749107821</v>
      </c>
      <c r="AC312" s="52">
        <f t="shared" si="110"/>
        <v>-0.50249102626912645</v>
      </c>
      <c r="AD312" s="52">
        <f t="shared" si="111"/>
        <v>1</v>
      </c>
      <c r="AE312" s="52">
        <f t="shared" si="112"/>
        <v>0</v>
      </c>
      <c r="AF312" s="52">
        <f t="shared" si="94"/>
        <v>-5.4120041583908005</v>
      </c>
      <c r="AG312" s="76">
        <f t="shared" si="95"/>
        <v>5.4120041583908005</v>
      </c>
      <c r="AH312" s="52">
        <f t="shared" si="96"/>
        <v>1.2284722329587865</v>
      </c>
      <c r="AI312" s="52">
        <f t="shared" si="97"/>
        <v>1.2284722329587865</v>
      </c>
      <c r="AJ312" s="52">
        <f t="shared" si="98"/>
        <v>-0.25124551313456323</v>
      </c>
      <c r="AK312" s="52">
        <f t="shared" si="99"/>
        <v>0.25124551313456323</v>
      </c>
      <c r="AL312" s="57"/>
      <c r="AM312" s="85"/>
    </row>
    <row r="313" spans="1:39" ht="16" customHeight="1" x14ac:dyDescent="0.2">
      <c r="A313" s="19" t="s">
        <v>131</v>
      </c>
      <c r="B313" s="19">
        <v>2016</v>
      </c>
      <c r="C313" s="19">
        <v>3</v>
      </c>
      <c r="D313" s="19" t="s">
        <v>60</v>
      </c>
      <c r="E313" s="47">
        <v>42426</v>
      </c>
      <c r="F313" s="47">
        <v>42428</v>
      </c>
      <c r="G313" s="19">
        <v>5</v>
      </c>
      <c r="H313" s="48">
        <v>51.515151515151516</v>
      </c>
      <c r="I313" s="48">
        <v>48.484848484848484</v>
      </c>
      <c r="J313" s="49">
        <v>0.95</v>
      </c>
      <c r="K313" s="48" t="s">
        <v>60</v>
      </c>
      <c r="L313" s="48" t="s">
        <v>60</v>
      </c>
      <c r="M313" s="47">
        <v>42426</v>
      </c>
      <c r="N313" s="50" t="s">
        <v>60</v>
      </c>
      <c r="O313" s="48">
        <f>VLOOKUP($B313,_data_elections!$A$2:$E$6,5,0)</f>
        <v>51.112004158390803</v>
      </c>
      <c r="P313" s="51">
        <f>IF(ISERROR(VLOOKUP(M313,_data_RCP!$B:$D,3,0)),"",VLOOKUP(M313,_data_RCP!$B:$D,3,0))</f>
        <v>51.594533029612755</v>
      </c>
      <c r="Q313" s="52">
        <f t="shared" si="100"/>
        <v>0.40314735676071223</v>
      </c>
      <c r="R313" s="53">
        <f t="shared" si="102"/>
        <v>0.48252887122195176</v>
      </c>
      <c r="S313" s="53">
        <f t="shared" si="103"/>
        <v>0.40314735676071223</v>
      </c>
      <c r="T313" s="53">
        <f t="shared" si="104"/>
        <v>0.48252887122195176</v>
      </c>
      <c r="U313" s="52">
        <f t="shared" si="105"/>
        <v>7.9381514461239533E-2</v>
      </c>
      <c r="V313" s="52">
        <f t="shared" si="106"/>
        <v>1</v>
      </c>
      <c r="W313" s="52">
        <f t="shared" si="107"/>
        <v>1</v>
      </c>
      <c r="X313" s="52">
        <f t="shared" si="101"/>
        <v>-7.9381514461239533E-2</v>
      </c>
      <c r="Y313" s="52">
        <f>VLOOKUP(M313,_data_models!$B:$D,3,0)</f>
        <v>45.7</v>
      </c>
      <c r="Z313" s="52">
        <f t="shared" si="93"/>
        <v>49.603228181588086</v>
      </c>
      <c r="AA313" s="53">
        <f t="shared" si="108"/>
        <v>-1.5087759768027169</v>
      </c>
      <c r="AB313" s="53">
        <f t="shared" si="109"/>
        <v>1.5087759768027169</v>
      </c>
      <c r="AC313" s="52">
        <f t="shared" si="110"/>
        <v>-1.0262471055807652</v>
      </c>
      <c r="AD313" s="52">
        <f t="shared" si="111"/>
        <v>1</v>
      </c>
      <c r="AE313" s="52">
        <f t="shared" si="112"/>
        <v>0</v>
      </c>
      <c r="AF313" s="52">
        <f t="shared" si="94"/>
        <v>-5.4120041583908005</v>
      </c>
      <c r="AG313" s="76">
        <f t="shared" si="95"/>
        <v>5.4120041583908005</v>
      </c>
      <c r="AH313" s="52">
        <f t="shared" si="96"/>
        <v>0.44283811399132844</v>
      </c>
      <c r="AI313" s="52">
        <f t="shared" si="97"/>
        <v>0.44283811399132844</v>
      </c>
      <c r="AJ313" s="52">
        <f t="shared" si="98"/>
        <v>-0.51312355279038258</v>
      </c>
      <c r="AK313" s="52">
        <f t="shared" si="99"/>
        <v>0.51312355279038258</v>
      </c>
      <c r="AL313" s="57"/>
      <c r="AM313" s="85"/>
    </row>
    <row r="314" spans="1:39" ht="16" customHeight="1" x14ac:dyDescent="0.2">
      <c r="A314" s="19" t="s">
        <v>131</v>
      </c>
      <c r="B314" s="19">
        <v>2016</v>
      </c>
      <c r="C314" s="19">
        <v>3</v>
      </c>
      <c r="D314" s="19" t="s">
        <v>60</v>
      </c>
      <c r="E314" s="47">
        <v>42426</v>
      </c>
      <c r="F314" s="47">
        <v>42428</v>
      </c>
      <c r="G314" s="19">
        <v>17</v>
      </c>
      <c r="H314" s="48">
        <v>53.535353535353536</v>
      </c>
      <c r="I314" s="48">
        <v>46.464646464646464</v>
      </c>
      <c r="J314" s="49">
        <v>0.95</v>
      </c>
      <c r="K314" s="48" t="s">
        <v>60</v>
      </c>
      <c r="L314" s="48" t="s">
        <v>60</v>
      </c>
      <c r="M314" s="47">
        <v>42426</v>
      </c>
      <c r="N314" s="50" t="s">
        <v>60</v>
      </c>
      <c r="O314" s="48">
        <f>VLOOKUP($B314,_data_elections!$A$2:$E$6,5,0)</f>
        <v>51.112004158390803</v>
      </c>
      <c r="P314" s="51">
        <f>IF(ISERROR(VLOOKUP(M314,_data_RCP!$B:$D,3,0)),"",VLOOKUP(M314,_data_RCP!$B:$D,3,0))</f>
        <v>51.594533029612755</v>
      </c>
      <c r="Q314" s="52">
        <f t="shared" si="100"/>
        <v>2.423349376962733</v>
      </c>
      <c r="R314" s="53">
        <f t="shared" si="102"/>
        <v>0.48252887122195176</v>
      </c>
      <c r="S314" s="53">
        <f t="shared" si="103"/>
        <v>2.423349376962733</v>
      </c>
      <c r="T314" s="53">
        <f t="shared" si="104"/>
        <v>0.48252887122195176</v>
      </c>
      <c r="U314" s="52">
        <f t="shared" si="105"/>
        <v>-1.9408205057407812</v>
      </c>
      <c r="V314" s="52">
        <f t="shared" si="106"/>
        <v>-1</v>
      </c>
      <c r="W314" s="52">
        <f t="shared" si="107"/>
        <v>-1</v>
      </c>
      <c r="X314" s="52">
        <f t="shared" si="101"/>
        <v>1.9408205057407812</v>
      </c>
      <c r="Y314" s="52">
        <f>VLOOKUP(M314,_data_models!$B:$D,3,0)</f>
        <v>45.7</v>
      </c>
      <c r="Z314" s="52">
        <f t="shared" si="93"/>
        <v>50.276628854988758</v>
      </c>
      <c r="AA314" s="53">
        <f t="shared" si="108"/>
        <v>-0.83537530340204569</v>
      </c>
      <c r="AB314" s="53">
        <f t="shared" si="109"/>
        <v>0.83537530340204569</v>
      </c>
      <c r="AC314" s="52">
        <f t="shared" si="110"/>
        <v>-0.35284643218009393</v>
      </c>
      <c r="AD314" s="52">
        <f t="shared" si="111"/>
        <v>1</v>
      </c>
      <c r="AE314" s="52">
        <f t="shared" si="112"/>
        <v>0</v>
      </c>
      <c r="AF314" s="52">
        <f t="shared" si="94"/>
        <v>-5.4120041583908005</v>
      </c>
      <c r="AG314" s="76">
        <f t="shared" si="95"/>
        <v>5.4120041583908005</v>
      </c>
      <c r="AH314" s="52">
        <f t="shared" si="96"/>
        <v>1.4529391240923388</v>
      </c>
      <c r="AI314" s="52">
        <f t="shared" si="97"/>
        <v>1.4529391240923388</v>
      </c>
      <c r="AJ314" s="52">
        <f t="shared" si="98"/>
        <v>-0.17642321609004341</v>
      </c>
      <c r="AK314" s="52">
        <f t="shared" si="99"/>
        <v>0.17642321609004341</v>
      </c>
      <c r="AL314" s="57"/>
      <c r="AM314" s="85"/>
    </row>
    <row r="315" spans="1:39" ht="16" customHeight="1" x14ac:dyDescent="0.2">
      <c r="A315" s="19" t="s">
        <v>131</v>
      </c>
      <c r="B315" s="19">
        <v>2016</v>
      </c>
      <c r="C315" s="19">
        <v>3</v>
      </c>
      <c r="D315" s="19" t="s">
        <v>60</v>
      </c>
      <c r="E315" s="47">
        <v>42426</v>
      </c>
      <c r="F315" s="47">
        <v>42428</v>
      </c>
      <c r="G315" s="19">
        <v>6</v>
      </c>
      <c r="H315" s="48">
        <v>52.631578947368418</v>
      </c>
      <c r="I315" s="48">
        <v>47.368421052631582</v>
      </c>
      <c r="J315" s="49">
        <v>0.9</v>
      </c>
      <c r="K315" s="48" t="s">
        <v>60</v>
      </c>
      <c r="L315" s="48" t="s">
        <v>60</v>
      </c>
      <c r="M315" s="47">
        <v>42426</v>
      </c>
      <c r="N315" s="50" t="s">
        <v>60</v>
      </c>
      <c r="O315" s="48">
        <f>VLOOKUP($B315,_data_elections!$A$2:$E$6,5,0)</f>
        <v>51.112004158390803</v>
      </c>
      <c r="P315" s="51">
        <f>IF(ISERROR(VLOOKUP(M315,_data_RCP!$B:$D,3,0)),"",VLOOKUP(M315,_data_RCP!$B:$D,3,0))</f>
        <v>51.594533029612755</v>
      </c>
      <c r="Q315" s="52">
        <f t="shared" si="100"/>
        <v>1.5195747889776143</v>
      </c>
      <c r="R315" s="53">
        <f t="shared" si="102"/>
        <v>0.48252887122195176</v>
      </c>
      <c r="S315" s="53">
        <f t="shared" si="103"/>
        <v>1.5195747889776143</v>
      </c>
      <c r="T315" s="53">
        <f t="shared" si="104"/>
        <v>0.48252887122195176</v>
      </c>
      <c r="U315" s="52">
        <f t="shared" si="105"/>
        <v>-1.0370459177556626</v>
      </c>
      <c r="V315" s="52">
        <f t="shared" si="106"/>
        <v>-1</v>
      </c>
      <c r="W315" s="52">
        <f t="shared" si="107"/>
        <v>-1</v>
      </c>
      <c r="X315" s="52">
        <f t="shared" si="101"/>
        <v>1.0370459177556626</v>
      </c>
      <c r="Y315" s="52">
        <f>VLOOKUP(M315,_data_models!$B:$D,3,0)</f>
        <v>45.7</v>
      </c>
      <c r="Z315" s="52">
        <f t="shared" si="93"/>
        <v>49.975370658993718</v>
      </c>
      <c r="AA315" s="53">
        <f t="shared" si="108"/>
        <v>-1.1366334993970852</v>
      </c>
      <c r="AB315" s="53">
        <f t="shared" si="109"/>
        <v>1.1366334993970852</v>
      </c>
      <c r="AC315" s="52">
        <f t="shared" si="110"/>
        <v>-0.65410462817513348</v>
      </c>
      <c r="AD315" s="52">
        <f t="shared" si="111"/>
        <v>1</v>
      </c>
      <c r="AE315" s="52">
        <f t="shared" si="112"/>
        <v>0</v>
      </c>
      <c r="AF315" s="52">
        <f t="shared" si="94"/>
        <v>-5.4120041583908005</v>
      </c>
      <c r="AG315" s="76">
        <f t="shared" si="95"/>
        <v>5.4120041583908005</v>
      </c>
      <c r="AH315" s="52">
        <f t="shared" si="96"/>
        <v>1.001051830099783</v>
      </c>
      <c r="AI315" s="52">
        <f t="shared" si="97"/>
        <v>1.001051830099783</v>
      </c>
      <c r="AJ315" s="52">
        <f t="shared" si="98"/>
        <v>-0.32705231408756674</v>
      </c>
      <c r="AK315" s="52">
        <f t="shared" si="99"/>
        <v>0.32705231408756674</v>
      </c>
      <c r="AL315" s="57"/>
      <c r="AM315" s="85"/>
    </row>
    <row r="316" spans="1:39" ht="16" customHeight="1" x14ac:dyDescent="0.2">
      <c r="A316" s="19" t="s">
        <v>131</v>
      </c>
      <c r="B316" s="19">
        <v>2016</v>
      </c>
      <c r="C316" s="19">
        <v>3</v>
      </c>
      <c r="D316" s="19" t="s">
        <v>60</v>
      </c>
      <c r="E316" s="47">
        <v>42426</v>
      </c>
      <c r="F316" s="47">
        <v>42428</v>
      </c>
      <c r="G316" s="19">
        <v>9</v>
      </c>
      <c r="H316" s="48">
        <v>51</v>
      </c>
      <c r="I316" s="48">
        <v>49</v>
      </c>
      <c r="J316" s="49">
        <v>0.9</v>
      </c>
      <c r="K316" s="48" t="s">
        <v>60</v>
      </c>
      <c r="L316" s="48" t="s">
        <v>60</v>
      </c>
      <c r="M316" s="47">
        <v>42426</v>
      </c>
      <c r="N316" s="50" t="s">
        <v>60</v>
      </c>
      <c r="O316" s="48">
        <f>VLOOKUP($B316,_data_elections!$A$2:$E$6,5,0)</f>
        <v>51.112004158390803</v>
      </c>
      <c r="P316" s="51">
        <f>IF(ISERROR(VLOOKUP(M316,_data_RCP!$B:$D,3,0)),"",VLOOKUP(M316,_data_RCP!$B:$D,3,0))</f>
        <v>51.594533029612755</v>
      </c>
      <c r="Q316" s="52">
        <f t="shared" si="100"/>
        <v>-0.11200415839080335</v>
      </c>
      <c r="R316" s="53">
        <f t="shared" si="102"/>
        <v>0.48252887122195176</v>
      </c>
      <c r="S316" s="53">
        <f t="shared" si="103"/>
        <v>0.11200415839080335</v>
      </c>
      <c r="T316" s="53">
        <f t="shared" si="104"/>
        <v>0.48252887122195176</v>
      </c>
      <c r="U316" s="52">
        <f t="shared" si="105"/>
        <v>0.37052471283114841</v>
      </c>
      <c r="V316" s="52">
        <f t="shared" si="106"/>
        <v>1</v>
      </c>
      <c r="W316" s="52">
        <f t="shared" si="107"/>
        <v>1</v>
      </c>
      <c r="X316" s="52">
        <f t="shared" si="101"/>
        <v>-0.59453302961275512</v>
      </c>
      <c r="Y316" s="52">
        <f>VLOOKUP(M316,_data_models!$B:$D,3,0)</f>
        <v>45.7</v>
      </c>
      <c r="Z316" s="52">
        <f t="shared" si="93"/>
        <v>49.431511009870917</v>
      </c>
      <c r="AA316" s="53">
        <f t="shared" si="108"/>
        <v>-1.6804931485198864</v>
      </c>
      <c r="AB316" s="53">
        <f t="shared" si="109"/>
        <v>1.6804931485198864</v>
      </c>
      <c r="AC316" s="52">
        <f t="shared" si="110"/>
        <v>-1.1979642772979346</v>
      </c>
      <c r="AD316" s="52">
        <f t="shared" si="111"/>
        <v>1</v>
      </c>
      <c r="AE316" s="52">
        <f t="shared" si="112"/>
        <v>0</v>
      </c>
      <c r="AF316" s="52">
        <f t="shared" si="94"/>
        <v>-5.4120041583908005</v>
      </c>
      <c r="AG316" s="76">
        <f t="shared" si="95"/>
        <v>5.4120041583908005</v>
      </c>
      <c r="AH316" s="52">
        <f t="shared" si="96"/>
        <v>0.18526235641557776</v>
      </c>
      <c r="AI316" s="52">
        <f t="shared" si="97"/>
        <v>0.18526235641557776</v>
      </c>
      <c r="AJ316" s="52">
        <f t="shared" si="98"/>
        <v>-0.59898213864896377</v>
      </c>
      <c r="AK316" s="52">
        <f t="shared" si="99"/>
        <v>0.59898213864896377</v>
      </c>
      <c r="AL316" s="57"/>
      <c r="AM316" s="85"/>
    </row>
    <row r="317" spans="1:39" ht="16" customHeight="1" x14ac:dyDescent="0.2">
      <c r="A317" s="19" t="s">
        <v>131</v>
      </c>
      <c r="B317" s="19">
        <v>2016</v>
      </c>
      <c r="C317" s="19">
        <v>3</v>
      </c>
      <c r="D317" s="19" t="s">
        <v>60</v>
      </c>
      <c r="E317" s="47">
        <v>42426</v>
      </c>
      <c r="F317" s="47">
        <v>42428</v>
      </c>
      <c r="G317" s="19">
        <v>3</v>
      </c>
      <c r="H317" s="48">
        <v>51.515151515151516</v>
      </c>
      <c r="I317" s="48">
        <v>48.484848484848484</v>
      </c>
      <c r="J317" s="49">
        <v>1</v>
      </c>
      <c r="K317" s="48" t="s">
        <v>60</v>
      </c>
      <c r="L317" s="48" t="s">
        <v>60</v>
      </c>
      <c r="M317" s="47">
        <v>42426</v>
      </c>
      <c r="N317" s="50" t="s">
        <v>60</v>
      </c>
      <c r="O317" s="48">
        <f>VLOOKUP($B317,_data_elections!$A$2:$E$6,5,0)</f>
        <v>51.112004158390803</v>
      </c>
      <c r="P317" s="51">
        <f>IF(ISERROR(VLOOKUP(M317,_data_RCP!$B:$D,3,0)),"",VLOOKUP(M317,_data_RCP!$B:$D,3,0))</f>
        <v>51.594533029612755</v>
      </c>
      <c r="Q317" s="52">
        <f t="shared" si="100"/>
        <v>0.40314735676071223</v>
      </c>
      <c r="R317" s="53">
        <f t="shared" si="102"/>
        <v>0.48252887122195176</v>
      </c>
      <c r="S317" s="53">
        <f t="shared" si="103"/>
        <v>0.40314735676071223</v>
      </c>
      <c r="T317" s="53">
        <f t="shared" si="104"/>
        <v>0.48252887122195176</v>
      </c>
      <c r="U317" s="52">
        <f t="shared" si="105"/>
        <v>7.9381514461239533E-2</v>
      </c>
      <c r="V317" s="52">
        <f t="shared" si="106"/>
        <v>1</v>
      </c>
      <c r="W317" s="52">
        <f t="shared" si="107"/>
        <v>1</v>
      </c>
      <c r="X317" s="52">
        <f t="shared" si="101"/>
        <v>-7.9381514461239533E-2</v>
      </c>
      <c r="Y317" s="52">
        <f>VLOOKUP(M317,_data_models!$B:$D,3,0)</f>
        <v>45.7</v>
      </c>
      <c r="Z317" s="52">
        <f t="shared" si="93"/>
        <v>49.603228181588086</v>
      </c>
      <c r="AA317" s="53">
        <f t="shared" si="108"/>
        <v>-1.5087759768027169</v>
      </c>
      <c r="AB317" s="53">
        <f t="shared" si="109"/>
        <v>1.5087759768027169</v>
      </c>
      <c r="AC317" s="52">
        <f t="shared" si="110"/>
        <v>-1.0262471055807652</v>
      </c>
      <c r="AD317" s="52">
        <f t="shared" si="111"/>
        <v>1</v>
      </c>
      <c r="AE317" s="52">
        <f t="shared" si="112"/>
        <v>0</v>
      </c>
      <c r="AF317" s="52">
        <f t="shared" si="94"/>
        <v>-5.4120041583908005</v>
      </c>
      <c r="AG317" s="76">
        <f t="shared" si="95"/>
        <v>5.4120041583908005</v>
      </c>
      <c r="AH317" s="52">
        <f t="shared" si="96"/>
        <v>0.44283811399132844</v>
      </c>
      <c r="AI317" s="52">
        <f t="shared" si="97"/>
        <v>0.44283811399132844</v>
      </c>
      <c r="AJ317" s="52">
        <f t="shared" si="98"/>
        <v>-0.51312355279038258</v>
      </c>
      <c r="AK317" s="52">
        <f t="shared" si="99"/>
        <v>0.51312355279038258</v>
      </c>
      <c r="AL317" s="57"/>
      <c r="AM317" s="85"/>
    </row>
    <row r="318" spans="1:39" ht="16" customHeight="1" x14ac:dyDescent="0.2">
      <c r="A318" s="19" t="s">
        <v>131</v>
      </c>
      <c r="B318" s="19">
        <v>2016</v>
      </c>
      <c r="C318" s="19">
        <v>3</v>
      </c>
      <c r="D318" s="19" t="s">
        <v>60</v>
      </c>
      <c r="E318" s="47">
        <v>42426</v>
      </c>
      <c r="F318" s="47">
        <v>42428</v>
      </c>
      <c r="G318" s="19">
        <v>11</v>
      </c>
      <c r="H318" s="48">
        <v>54.54545454545454</v>
      </c>
      <c r="I318" s="48">
        <v>45.45454545454546</v>
      </c>
      <c r="J318" s="49">
        <v>0.95</v>
      </c>
      <c r="K318" s="48" t="s">
        <v>60</v>
      </c>
      <c r="L318" s="48" t="s">
        <v>60</v>
      </c>
      <c r="M318" s="47">
        <v>42426</v>
      </c>
      <c r="N318" s="50" t="s">
        <v>60</v>
      </c>
      <c r="O318" s="48">
        <f>VLOOKUP($B318,_data_elections!$A$2:$E$6,5,0)</f>
        <v>51.112004158390803</v>
      </c>
      <c r="P318" s="51">
        <f>IF(ISERROR(VLOOKUP(M318,_data_RCP!$B:$D,3,0)),"",VLOOKUP(M318,_data_RCP!$B:$D,3,0))</f>
        <v>51.594533029612755</v>
      </c>
      <c r="Q318" s="52">
        <f t="shared" si="100"/>
        <v>3.4334503870637363</v>
      </c>
      <c r="R318" s="53">
        <f t="shared" si="102"/>
        <v>0.48252887122195176</v>
      </c>
      <c r="S318" s="53">
        <f t="shared" si="103"/>
        <v>3.4334503870637363</v>
      </c>
      <c r="T318" s="53">
        <f t="shared" si="104"/>
        <v>0.48252887122195176</v>
      </c>
      <c r="U318" s="52">
        <f t="shared" si="105"/>
        <v>-2.9509215158417845</v>
      </c>
      <c r="V318" s="52">
        <f t="shared" si="106"/>
        <v>-1</v>
      </c>
      <c r="W318" s="52">
        <f t="shared" si="107"/>
        <v>-1</v>
      </c>
      <c r="X318" s="52">
        <f t="shared" si="101"/>
        <v>2.9509215158417845</v>
      </c>
      <c r="Y318" s="52">
        <f>VLOOKUP(M318,_data_models!$B:$D,3,0)</f>
        <v>45.7</v>
      </c>
      <c r="Z318" s="52">
        <f t="shared" si="93"/>
        <v>50.613329191689097</v>
      </c>
      <c r="AA318" s="53">
        <f t="shared" si="108"/>
        <v>-0.49867496670170652</v>
      </c>
      <c r="AB318" s="53">
        <f t="shared" si="109"/>
        <v>0.49867496670170652</v>
      </c>
      <c r="AC318" s="52">
        <f t="shared" si="110"/>
        <v>-1.6146095479754763E-2</v>
      </c>
      <c r="AD318" s="52">
        <f t="shared" si="111"/>
        <v>1</v>
      </c>
      <c r="AE318" s="52">
        <f t="shared" si="112"/>
        <v>0</v>
      </c>
      <c r="AF318" s="52">
        <f t="shared" si="94"/>
        <v>-5.4120041583908005</v>
      </c>
      <c r="AG318" s="76">
        <f t="shared" si="95"/>
        <v>5.4120041583908005</v>
      </c>
      <c r="AH318" s="52">
        <f t="shared" si="96"/>
        <v>1.957989629142844</v>
      </c>
      <c r="AI318" s="52">
        <f t="shared" si="97"/>
        <v>1.957989629142844</v>
      </c>
      <c r="AJ318" s="52">
        <f t="shared" si="98"/>
        <v>-8.0730477398773814E-3</v>
      </c>
      <c r="AK318" s="52">
        <f t="shared" si="99"/>
        <v>8.0730477398773814E-3</v>
      </c>
      <c r="AL318" s="57"/>
      <c r="AM318" s="85"/>
    </row>
    <row r="319" spans="1:39" ht="16" customHeight="1" x14ac:dyDescent="0.2">
      <c r="A319" s="19" t="s">
        <v>131</v>
      </c>
      <c r="B319" s="19">
        <v>2016</v>
      </c>
      <c r="C319" s="19">
        <v>3</v>
      </c>
      <c r="D319" s="19" t="s">
        <v>60</v>
      </c>
      <c r="E319" s="47">
        <v>42426</v>
      </c>
      <c r="F319" s="47">
        <v>42428</v>
      </c>
      <c r="G319" s="19">
        <v>2</v>
      </c>
      <c r="H319" s="48">
        <v>51.546391752577314</v>
      </c>
      <c r="I319" s="48">
        <v>48.453608247422686</v>
      </c>
      <c r="J319" s="49">
        <v>0.75</v>
      </c>
      <c r="K319" s="48" t="s">
        <v>60</v>
      </c>
      <c r="L319" s="48" t="s">
        <v>60</v>
      </c>
      <c r="M319" s="47">
        <v>42426</v>
      </c>
      <c r="N319" s="50" t="s">
        <v>60</v>
      </c>
      <c r="O319" s="48">
        <f>VLOOKUP($B319,_data_elections!$A$2:$E$6,5,0)</f>
        <v>51.112004158390803</v>
      </c>
      <c r="P319" s="51">
        <f>IF(ISERROR(VLOOKUP(M319,_data_RCP!$B:$D,3,0)),"",VLOOKUP(M319,_data_RCP!$B:$D,3,0))</f>
        <v>51.594533029612755</v>
      </c>
      <c r="Q319" s="52">
        <f t="shared" si="100"/>
        <v>0.43438759418651074</v>
      </c>
      <c r="R319" s="53">
        <f t="shared" si="102"/>
        <v>0.48252887122195176</v>
      </c>
      <c r="S319" s="53">
        <f t="shared" si="103"/>
        <v>0.43438759418651074</v>
      </c>
      <c r="T319" s="53">
        <f t="shared" si="104"/>
        <v>0.48252887122195176</v>
      </c>
      <c r="U319" s="52">
        <f t="shared" si="105"/>
        <v>4.8141277035441021E-2</v>
      </c>
      <c r="V319" s="52">
        <f t="shared" si="106"/>
        <v>1</v>
      </c>
      <c r="W319" s="52">
        <f t="shared" si="107"/>
        <v>1</v>
      </c>
      <c r="X319" s="52">
        <f t="shared" si="101"/>
        <v>-4.8141277035441021E-2</v>
      </c>
      <c r="Y319" s="52">
        <f>VLOOKUP(M319,_data_models!$B:$D,3,0)</f>
        <v>45.7</v>
      </c>
      <c r="Z319" s="52">
        <f t="shared" si="93"/>
        <v>49.613641594063353</v>
      </c>
      <c r="AA319" s="53">
        <f t="shared" si="108"/>
        <v>-1.4983625643274507</v>
      </c>
      <c r="AB319" s="53">
        <f t="shared" si="109"/>
        <v>1.4983625643274507</v>
      </c>
      <c r="AC319" s="52">
        <f t="shared" si="110"/>
        <v>-1.015833693105499</v>
      </c>
      <c r="AD319" s="52">
        <f t="shared" si="111"/>
        <v>1</v>
      </c>
      <c r="AE319" s="52">
        <f t="shared" si="112"/>
        <v>0</v>
      </c>
      <c r="AF319" s="52">
        <f t="shared" si="94"/>
        <v>-5.4120041583908005</v>
      </c>
      <c r="AG319" s="76">
        <f t="shared" si="95"/>
        <v>5.4120041583908005</v>
      </c>
      <c r="AH319" s="52">
        <f t="shared" si="96"/>
        <v>0.45845823270423125</v>
      </c>
      <c r="AI319" s="52">
        <f t="shared" si="97"/>
        <v>0.45845823270423125</v>
      </c>
      <c r="AJ319" s="52">
        <f t="shared" si="98"/>
        <v>-0.50791684655274594</v>
      </c>
      <c r="AK319" s="52">
        <f t="shared" si="99"/>
        <v>0.50791684655274594</v>
      </c>
      <c r="AL319" s="57"/>
      <c r="AM319" s="85"/>
    </row>
    <row r="320" spans="1:39" ht="16" customHeight="1" x14ac:dyDescent="0.2">
      <c r="A320" s="19" t="s">
        <v>131</v>
      </c>
      <c r="B320" s="19">
        <v>2016</v>
      </c>
      <c r="C320" s="19">
        <v>3</v>
      </c>
      <c r="D320" s="19" t="s">
        <v>60</v>
      </c>
      <c r="E320" s="47">
        <v>42426</v>
      </c>
      <c r="F320" s="47">
        <v>42428</v>
      </c>
      <c r="G320" s="19">
        <v>10</v>
      </c>
      <c r="H320" s="48">
        <v>52.525252525252533</v>
      </c>
      <c r="I320" s="48">
        <v>47.474747474747467</v>
      </c>
      <c r="J320" s="49">
        <v>0.85</v>
      </c>
      <c r="K320" s="48" t="s">
        <v>60</v>
      </c>
      <c r="L320" s="48" t="s">
        <v>60</v>
      </c>
      <c r="M320" s="47">
        <v>42428</v>
      </c>
      <c r="N320" s="50" t="s">
        <v>60</v>
      </c>
      <c r="O320" s="48">
        <f>VLOOKUP($B320,_data_elections!$A$2:$E$6,5,0)</f>
        <v>51.112004158390803</v>
      </c>
      <c r="P320" s="51">
        <f>IF(ISERROR(VLOOKUP(M320,_data_RCP!$B:$D,3,0)),"",VLOOKUP(M320,_data_RCP!$B:$D,3,0))</f>
        <v>51.594533029612755</v>
      </c>
      <c r="Q320" s="52">
        <f t="shared" si="100"/>
        <v>1.4132483668617297</v>
      </c>
      <c r="R320" s="53">
        <f t="shared" si="102"/>
        <v>0.48252887122195176</v>
      </c>
      <c r="S320" s="53">
        <f t="shared" si="103"/>
        <v>1.4132483668617297</v>
      </c>
      <c r="T320" s="53">
        <f t="shared" si="104"/>
        <v>0.48252887122195176</v>
      </c>
      <c r="U320" s="52">
        <f t="shared" si="105"/>
        <v>-0.93071949563977796</v>
      </c>
      <c r="V320" s="52">
        <f t="shared" si="106"/>
        <v>-1</v>
      </c>
      <c r="W320" s="52">
        <f t="shared" si="107"/>
        <v>-1</v>
      </c>
      <c r="X320" s="52">
        <f t="shared" si="101"/>
        <v>0.93071949563977796</v>
      </c>
      <c r="Y320" s="52">
        <f>VLOOKUP(M320,_data_models!$B:$D,3,0)</f>
        <v>45.7</v>
      </c>
      <c r="Z320" s="52">
        <f t="shared" si="93"/>
        <v>49.939928518288433</v>
      </c>
      <c r="AA320" s="53">
        <f t="shared" si="108"/>
        <v>-1.1720756401023706</v>
      </c>
      <c r="AB320" s="53">
        <f t="shared" si="109"/>
        <v>1.1720756401023706</v>
      </c>
      <c r="AC320" s="52">
        <f t="shared" si="110"/>
        <v>-0.68954676888041888</v>
      </c>
      <c r="AD320" s="52">
        <f t="shared" si="111"/>
        <v>1</v>
      </c>
      <c r="AE320" s="52">
        <f t="shared" si="112"/>
        <v>0</v>
      </c>
      <c r="AF320" s="52">
        <f t="shared" si="94"/>
        <v>-5.4120041583908005</v>
      </c>
      <c r="AG320" s="76">
        <f t="shared" si="95"/>
        <v>5.4120041583908005</v>
      </c>
      <c r="AH320" s="52">
        <f t="shared" si="96"/>
        <v>0.94788861904184074</v>
      </c>
      <c r="AI320" s="52">
        <f t="shared" si="97"/>
        <v>0.94788861904184074</v>
      </c>
      <c r="AJ320" s="52">
        <f t="shared" si="98"/>
        <v>-0.34477338444020944</v>
      </c>
      <c r="AK320" s="52">
        <f t="shared" si="99"/>
        <v>0.34477338444020944</v>
      </c>
      <c r="AL320" s="57"/>
      <c r="AM320" s="85"/>
    </row>
    <row r="321" spans="1:39" ht="16" customHeight="1" x14ac:dyDescent="0.2">
      <c r="A321" s="19" t="s">
        <v>131</v>
      </c>
      <c r="B321" s="19">
        <v>2016</v>
      </c>
      <c r="C321" s="19">
        <v>3</v>
      </c>
      <c r="D321" s="19" t="s">
        <v>60</v>
      </c>
      <c r="E321" s="47">
        <v>42426</v>
      </c>
      <c r="F321" s="47">
        <v>42428</v>
      </c>
      <c r="G321" s="19">
        <v>19</v>
      </c>
      <c r="H321" s="48">
        <v>53.684210526315788</v>
      </c>
      <c r="I321" s="48">
        <v>46.315789473684212</v>
      </c>
      <c r="J321" s="49">
        <v>0.7</v>
      </c>
      <c r="K321" s="48" t="s">
        <v>60</v>
      </c>
      <c r="L321" s="48" t="s">
        <v>60</v>
      </c>
      <c r="M321" s="47">
        <v>42428</v>
      </c>
      <c r="N321" s="50" t="s">
        <v>60</v>
      </c>
      <c r="O321" s="48">
        <f>VLOOKUP($B321,_data_elections!$A$2:$E$6,5,0)</f>
        <v>51.112004158390803</v>
      </c>
      <c r="P321" s="51">
        <f>IF(ISERROR(VLOOKUP(M321,_data_RCP!$B:$D,3,0)),"",VLOOKUP(M321,_data_RCP!$B:$D,3,0))</f>
        <v>51.594533029612755</v>
      </c>
      <c r="Q321" s="52">
        <f t="shared" si="100"/>
        <v>2.5722063679249842</v>
      </c>
      <c r="R321" s="53">
        <f t="shared" si="102"/>
        <v>0.48252887122195176</v>
      </c>
      <c r="S321" s="53">
        <f t="shared" si="103"/>
        <v>2.5722063679249842</v>
      </c>
      <c r="T321" s="53">
        <f t="shared" si="104"/>
        <v>0.48252887122195176</v>
      </c>
      <c r="U321" s="52">
        <f t="shared" si="105"/>
        <v>-2.0896774967030325</v>
      </c>
      <c r="V321" s="52">
        <f t="shared" si="106"/>
        <v>-1</v>
      </c>
      <c r="W321" s="52">
        <f t="shared" si="107"/>
        <v>-1</v>
      </c>
      <c r="X321" s="52">
        <f t="shared" si="101"/>
        <v>2.0896774967030325</v>
      </c>
      <c r="Y321" s="52">
        <f>VLOOKUP(M321,_data_models!$B:$D,3,0)</f>
        <v>45.7</v>
      </c>
      <c r="Z321" s="52">
        <f t="shared" si="93"/>
        <v>50.326247851976177</v>
      </c>
      <c r="AA321" s="53">
        <f t="shared" si="108"/>
        <v>-0.78575630641462624</v>
      </c>
      <c r="AB321" s="53">
        <f t="shared" si="109"/>
        <v>0.78575630641462624</v>
      </c>
      <c r="AC321" s="52">
        <f t="shared" si="110"/>
        <v>-0.30322743519267448</v>
      </c>
      <c r="AD321" s="52">
        <f t="shared" si="111"/>
        <v>1</v>
      </c>
      <c r="AE321" s="52">
        <f t="shared" si="112"/>
        <v>0</v>
      </c>
      <c r="AF321" s="52">
        <f t="shared" si="94"/>
        <v>-5.4120041583908005</v>
      </c>
      <c r="AG321" s="76">
        <f t="shared" si="95"/>
        <v>5.4120041583908005</v>
      </c>
      <c r="AH321" s="52">
        <f t="shared" si="96"/>
        <v>1.527367619573468</v>
      </c>
      <c r="AI321" s="52">
        <f t="shared" si="97"/>
        <v>1.527367619573468</v>
      </c>
      <c r="AJ321" s="52">
        <f t="shared" si="98"/>
        <v>-0.15161371759633369</v>
      </c>
      <c r="AK321" s="52">
        <f t="shared" si="99"/>
        <v>0.15161371759633369</v>
      </c>
      <c r="AL321" s="57"/>
      <c r="AM321" s="85"/>
    </row>
    <row r="322" spans="1:39" ht="16" customHeight="1" x14ac:dyDescent="0.2">
      <c r="A322" s="19" t="s">
        <v>131</v>
      </c>
      <c r="B322" s="19">
        <v>2016</v>
      </c>
      <c r="C322" s="19">
        <v>3</v>
      </c>
      <c r="D322" s="19" t="s">
        <v>60</v>
      </c>
      <c r="E322" s="47">
        <v>42426</v>
      </c>
      <c r="F322" s="47">
        <v>42428</v>
      </c>
      <c r="G322" s="19">
        <v>21</v>
      </c>
      <c r="H322" s="48">
        <v>48.484848484848484</v>
      </c>
      <c r="I322" s="48">
        <v>51.515151515151516</v>
      </c>
      <c r="J322" s="49">
        <v>0.95</v>
      </c>
      <c r="K322" s="48" t="s">
        <v>60</v>
      </c>
      <c r="L322" s="48" t="s">
        <v>60</v>
      </c>
      <c r="M322" s="47">
        <v>42428</v>
      </c>
      <c r="N322" s="50" t="s">
        <v>60</v>
      </c>
      <c r="O322" s="48">
        <f>VLOOKUP($B322,_data_elections!$A$2:$E$6,5,0)</f>
        <v>51.112004158390803</v>
      </c>
      <c r="P322" s="51">
        <f>IF(ISERROR(VLOOKUP(M322,_data_RCP!$B:$D,3,0)),"",VLOOKUP(M322,_data_RCP!$B:$D,3,0))</f>
        <v>51.594533029612755</v>
      </c>
      <c r="Q322" s="52">
        <f t="shared" si="100"/>
        <v>-2.6271556735423189</v>
      </c>
      <c r="R322" s="53">
        <f t="shared" si="102"/>
        <v>0.48252887122195176</v>
      </c>
      <c r="S322" s="53">
        <f t="shared" si="103"/>
        <v>2.6271556735423189</v>
      </c>
      <c r="T322" s="53">
        <f t="shared" si="104"/>
        <v>0.48252887122195176</v>
      </c>
      <c r="U322" s="52">
        <f t="shared" si="105"/>
        <v>-2.1446268023203672</v>
      </c>
      <c r="V322" s="52">
        <f t="shared" si="106"/>
        <v>1</v>
      </c>
      <c r="W322" s="52">
        <f t="shared" si="107"/>
        <v>0</v>
      </c>
      <c r="X322" s="52">
        <f t="shared" si="101"/>
        <v>-3.1096845447642707</v>
      </c>
      <c r="Y322" s="52">
        <f>VLOOKUP(M322,_data_models!$B:$D,3,0)</f>
        <v>45.7</v>
      </c>
      <c r="Z322" s="52">
        <f t="shared" ref="Z322:Z385" si="113">AVERAGE(Y322,P322,H322)</f>
        <v>48.593127171487083</v>
      </c>
      <c r="AA322" s="53">
        <f t="shared" si="108"/>
        <v>-2.5188769869037202</v>
      </c>
      <c r="AB322" s="53">
        <f t="shared" si="109"/>
        <v>2.5188769869037202</v>
      </c>
      <c r="AC322" s="52">
        <f t="shared" si="110"/>
        <v>-2.0363481156817684</v>
      </c>
      <c r="AD322" s="52">
        <f t="shared" si="111"/>
        <v>1</v>
      </c>
      <c r="AE322" s="52">
        <f t="shared" si="112"/>
        <v>0</v>
      </c>
      <c r="AF322" s="52">
        <f t="shared" si="94"/>
        <v>-5.4120041583908005</v>
      </c>
      <c r="AG322" s="76">
        <f t="shared" si="95"/>
        <v>5.4120041583908005</v>
      </c>
      <c r="AH322" s="52">
        <f t="shared" si="96"/>
        <v>-1.0723134011601871</v>
      </c>
      <c r="AI322" s="52">
        <f t="shared" si="97"/>
        <v>1.0723134011601871</v>
      </c>
      <c r="AJ322" s="52">
        <f t="shared" si="98"/>
        <v>-1.0181740578408807</v>
      </c>
      <c r="AK322" s="52">
        <f t="shared" si="99"/>
        <v>1.0181740578408807</v>
      </c>
      <c r="AL322" s="57"/>
      <c r="AM322" s="85"/>
    </row>
    <row r="323" spans="1:39" ht="16" customHeight="1" x14ac:dyDescent="0.2">
      <c r="A323" s="19" t="s">
        <v>132</v>
      </c>
      <c r="B323" s="19">
        <v>2016</v>
      </c>
      <c r="C323" s="19">
        <v>4</v>
      </c>
      <c r="D323" s="19" t="s">
        <v>60</v>
      </c>
      <c r="E323" s="47">
        <v>42460</v>
      </c>
      <c r="F323" s="47">
        <v>42457</v>
      </c>
      <c r="G323" s="19">
        <v>1</v>
      </c>
      <c r="H323" s="48">
        <v>52.12765957446809</v>
      </c>
      <c r="I323" s="48">
        <v>47.87234042553191</v>
      </c>
      <c r="J323" s="49">
        <v>0.75</v>
      </c>
      <c r="K323" s="48" t="s">
        <v>60</v>
      </c>
      <c r="L323" s="48" t="s">
        <v>60</v>
      </c>
      <c r="M323" s="47">
        <v>42457</v>
      </c>
      <c r="N323" s="50" t="s">
        <v>60</v>
      </c>
      <c r="O323" s="48">
        <f>VLOOKUP($B323,_data_elections!$A$2:$E$6,5,0)</f>
        <v>51.112004158390803</v>
      </c>
      <c r="P323" s="51">
        <f>IF(ISERROR(VLOOKUP(M323,_data_RCP!$B:$D,3,0)),"",VLOOKUP(M323,_data_RCP!$B:$D,3,0))</f>
        <v>56.306306306306311</v>
      </c>
      <c r="Q323" s="52">
        <f t="shared" si="100"/>
        <v>1.015655416077287</v>
      </c>
      <c r="R323" s="53">
        <f t="shared" si="102"/>
        <v>5.1943021479155078</v>
      </c>
      <c r="S323" s="53">
        <f t="shared" si="103"/>
        <v>1.015655416077287</v>
      </c>
      <c r="T323" s="53">
        <f t="shared" si="104"/>
        <v>5.1943021479155078</v>
      </c>
      <c r="U323" s="52">
        <f t="shared" si="105"/>
        <v>4.1786467318382208</v>
      </c>
      <c r="V323" s="52">
        <f t="shared" si="106"/>
        <v>1</v>
      </c>
      <c r="W323" s="52">
        <f t="shared" si="107"/>
        <v>1</v>
      </c>
      <c r="X323" s="52">
        <f t="shared" si="101"/>
        <v>-4.1786467318382208</v>
      </c>
      <c r="Y323" s="52">
        <f>VLOOKUP(M323,_data_models!$B:$D,3,0)</f>
        <v>46.6</v>
      </c>
      <c r="Z323" s="52">
        <f t="shared" si="113"/>
        <v>51.677988626924794</v>
      </c>
      <c r="AA323" s="53">
        <f t="shared" si="108"/>
        <v>0.56598446853399054</v>
      </c>
      <c r="AB323" s="53">
        <f t="shared" si="109"/>
        <v>0.56598446853399054</v>
      </c>
      <c r="AC323" s="52">
        <f t="shared" si="110"/>
        <v>4.6283176793815173</v>
      </c>
      <c r="AD323" s="52">
        <f t="shared" si="111"/>
        <v>1</v>
      </c>
      <c r="AE323" s="52">
        <f t="shared" si="112"/>
        <v>1</v>
      </c>
      <c r="AF323" s="52">
        <f t="shared" ref="AF323:AF386" si="114">Y323-O323</f>
        <v>-4.5120041583908019</v>
      </c>
      <c r="AG323" s="76">
        <f t="shared" ref="AG323:AG386" si="115">ABS(AF323)</f>
        <v>4.5120041583908019</v>
      </c>
      <c r="AH323" s="52">
        <f t="shared" ref="AH323:AH386" si="116">AVERAGE(H323,P323)-O323</f>
        <v>3.1049787819963939</v>
      </c>
      <c r="AI323" s="52">
        <f t="shared" ref="AI323:AI386" si="117">ABS(AH323)</f>
        <v>3.1049787819963939</v>
      </c>
      <c r="AJ323" s="52">
        <f t="shared" ref="AJ323:AJ386" si="118">AVERAGE(P323,Z323)-O323</f>
        <v>2.8801433082247456</v>
      </c>
      <c r="AK323" s="52">
        <f t="shared" ref="AK323:AK386" si="119">ABS(AJ323)</f>
        <v>2.8801433082247456</v>
      </c>
      <c r="AL323" s="57"/>
      <c r="AM323" s="85"/>
    </row>
    <row r="324" spans="1:39" ht="16" customHeight="1" x14ac:dyDescent="0.2">
      <c r="A324" s="19" t="s">
        <v>132</v>
      </c>
      <c r="B324" s="19">
        <v>2016</v>
      </c>
      <c r="C324" s="19">
        <v>4</v>
      </c>
      <c r="D324" s="19" t="s">
        <v>60</v>
      </c>
      <c r="E324" s="47">
        <v>42460</v>
      </c>
      <c r="F324" s="47">
        <v>42457</v>
      </c>
      <c r="G324" s="19">
        <v>25</v>
      </c>
      <c r="H324" s="48">
        <v>52.004008016032067</v>
      </c>
      <c r="I324" s="48">
        <v>47.995991983967933</v>
      </c>
      <c r="J324" s="49">
        <v>0.9</v>
      </c>
      <c r="K324" s="48" t="s">
        <v>60</v>
      </c>
      <c r="L324" s="48" t="s">
        <v>60</v>
      </c>
      <c r="M324" s="47">
        <v>42457</v>
      </c>
      <c r="N324" s="50" t="s">
        <v>60</v>
      </c>
      <c r="O324" s="48">
        <f>VLOOKUP($B324,_data_elections!$A$2:$E$6,5,0)</f>
        <v>51.112004158390803</v>
      </c>
      <c r="P324" s="51">
        <f>IF(ISERROR(VLOOKUP(M324,_data_RCP!$B:$D,3,0)),"",VLOOKUP(M324,_data_RCP!$B:$D,3,0))</f>
        <v>56.306306306306311</v>
      </c>
      <c r="Q324" s="52">
        <f t="shared" si="100"/>
        <v>0.89200385764126366</v>
      </c>
      <c r="R324" s="53">
        <f t="shared" si="102"/>
        <v>5.1943021479155078</v>
      </c>
      <c r="S324" s="53">
        <f t="shared" si="103"/>
        <v>0.89200385764126366</v>
      </c>
      <c r="T324" s="53">
        <f t="shared" si="104"/>
        <v>5.1943021479155078</v>
      </c>
      <c r="U324" s="52">
        <f t="shared" si="105"/>
        <v>4.3022982902742442</v>
      </c>
      <c r="V324" s="52">
        <f t="shared" si="106"/>
        <v>1</v>
      </c>
      <c r="W324" s="52">
        <f t="shared" si="107"/>
        <v>1</v>
      </c>
      <c r="X324" s="52">
        <f t="shared" si="101"/>
        <v>-4.3022982902742442</v>
      </c>
      <c r="Y324" s="52">
        <f>VLOOKUP(M324,_data_models!$B:$D,3,0)</f>
        <v>46.6</v>
      </c>
      <c r="Z324" s="52">
        <f t="shared" si="113"/>
        <v>51.636771440779455</v>
      </c>
      <c r="AA324" s="53">
        <f t="shared" si="108"/>
        <v>0.52476728238865178</v>
      </c>
      <c r="AB324" s="53">
        <f t="shared" si="109"/>
        <v>0.52476728238865178</v>
      </c>
      <c r="AC324" s="52">
        <f t="shared" si="110"/>
        <v>4.669534865526856</v>
      </c>
      <c r="AD324" s="52">
        <f t="shared" si="111"/>
        <v>1</v>
      </c>
      <c r="AE324" s="52">
        <f t="shared" si="112"/>
        <v>1</v>
      </c>
      <c r="AF324" s="52">
        <f t="shared" si="114"/>
        <v>-4.5120041583908019</v>
      </c>
      <c r="AG324" s="76">
        <f t="shared" si="115"/>
        <v>4.5120041583908019</v>
      </c>
      <c r="AH324" s="52">
        <f t="shared" si="116"/>
        <v>3.0431530027783822</v>
      </c>
      <c r="AI324" s="52">
        <f t="shared" si="117"/>
        <v>3.0431530027783822</v>
      </c>
      <c r="AJ324" s="52">
        <f t="shared" si="118"/>
        <v>2.8595347151520798</v>
      </c>
      <c r="AK324" s="52">
        <f t="shared" si="119"/>
        <v>2.8595347151520798</v>
      </c>
      <c r="AL324" s="57"/>
      <c r="AM324" s="85"/>
    </row>
    <row r="325" spans="1:39" ht="16" customHeight="1" x14ac:dyDescent="0.2">
      <c r="A325" s="19" t="s">
        <v>132</v>
      </c>
      <c r="B325" s="19">
        <v>2016</v>
      </c>
      <c r="C325" s="19">
        <v>4</v>
      </c>
      <c r="D325" s="19" t="s">
        <v>60</v>
      </c>
      <c r="E325" s="47">
        <v>42460</v>
      </c>
      <c r="F325" s="47">
        <v>42457</v>
      </c>
      <c r="G325" s="19">
        <v>19</v>
      </c>
      <c r="H325" s="48">
        <v>53.125</v>
      </c>
      <c r="I325" s="48">
        <v>46.875</v>
      </c>
      <c r="J325" s="49">
        <v>0.7</v>
      </c>
      <c r="K325" s="48" t="s">
        <v>60</v>
      </c>
      <c r="L325" s="48" t="s">
        <v>60</v>
      </c>
      <c r="M325" s="47">
        <v>42457</v>
      </c>
      <c r="N325" s="50" t="s">
        <v>60</v>
      </c>
      <c r="O325" s="48">
        <f>VLOOKUP($B325,_data_elections!$A$2:$E$6,5,0)</f>
        <v>51.112004158390803</v>
      </c>
      <c r="P325" s="51">
        <f>IF(ISERROR(VLOOKUP(M325,_data_RCP!$B:$D,3,0)),"",VLOOKUP(M325,_data_RCP!$B:$D,3,0))</f>
        <v>56.306306306306311</v>
      </c>
      <c r="Q325" s="52">
        <f t="shared" si="100"/>
        <v>2.0129958416091966</v>
      </c>
      <c r="R325" s="53">
        <f t="shared" si="102"/>
        <v>5.1943021479155078</v>
      </c>
      <c r="S325" s="53">
        <f t="shared" si="103"/>
        <v>2.0129958416091966</v>
      </c>
      <c r="T325" s="53">
        <f t="shared" si="104"/>
        <v>5.1943021479155078</v>
      </c>
      <c r="U325" s="52">
        <f t="shared" si="105"/>
        <v>3.1813063063063112</v>
      </c>
      <c r="V325" s="52">
        <f t="shared" si="106"/>
        <v>1</v>
      </c>
      <c r="W325" s="52">
        <f t="shared" si="107"/>
        <v>1</v>
      </c>
      <c r="X325" s="52">
        <f t="shared" si="101"/>
        <v>-3.1813063063063112</v>
      </c>
      <c r="Y325" s="52">
        <f>VLOOKUP(M325,_data_models!$B:$D,3,0)</f>
        <v>46.6</v>
      </c>
      <c r="Z325" s="52">
        <f t="shared" si="113"/>
        <v>52.010435435435433</v>
      </c>
      <c r="AA325" s="53">
        <f t="shared" si="108"/>
        <v>0.89843127704462944</v>
      </c>
      <c r="AB325" s="53">
        <f t="shared" si="109"/>
        <v>0.89843127704462944</v>
      </c>
      <c r="AC325" s="52">
        <f t="shared" si="110"/>
        <v>4.2958708708708784</v>
      </c>
      <c r="AD325" s="52">
        <f t="shared" si="111"/>
        <v>1</v>
      </c>
      <c r="AE325" s="52">
        <f t="shared" si="112"/>
        <v>1</v>
      </c>
      <c r="AF325" s="52">
        <f t="shared" si="114"/>
        <v>-4.5120041583908019</v>
      </c>
      <c r="AG325" s="76">
        <f t="shared" si="115"/>
        <v>4.5120041583908019</v>
      </c>
      <c r="AH325" s="52">
        <f t="shared" si="116"/>
        <v>3.6036489947623522</v>
      </c>
      <c r="AI325" s="52">
        <f t="shared" si="117"/>
        <v>3.6036489947623522</v>
      </c>
      <c r="AJ325" s="52">
        <f t="shared" si="118"/>
        <v>3.0463667124800651</v>
      </c>
      <c r="AK325" s="52">
        <f t="shared" si="119"/>
        <v>3.0463667124800651</v>
      </c>
      <c r="AL325" s="57"/>
      <c r="AM325" s="85"/>
    </row>
    <row r="326" spans="1:39" ht="16" customHeight="1" x14ac:dyDescent="0.2">
      <c r="A326" s="19" t="s">
        <v>132</v>
      </c>
      <c r="B326" s="19">
        <v>2016</v>
      </c>
      <c r="C326" s="19">
        <v>4</v>
      </c>
      <c r="D326" s="19" t="s">
        <v>60</v>
      </c>
      <c r="E326" s="47">
        <v>42460</v>
      </c>
      <c r="F326" s="47">
        <v>42457</v>
      </c>
      <c r="G326" s="19">
        <v>3</v>
      </c>
      <c r="H326" s="48">
        <v>53.061224489795919</v>
      </c>
      <c r="I326" s="48">
        <v>46.938775510204081</v>
      </c>
      <c r="J326" s="49">
        <v>1</v>
      </c>
      <c r="K326" s="48" t="s">
        <v>60</v>
      </c>
      <c r="L326" s="48" t="s">
        <v>60</v>
      </c>
      <c r="M326" s="47">
        <v>42457</v>
      </c>
      <c r="N326" s="50" t="s">
        <v>60</v>
      </c>
      <c r="O326" s="48">
        <f>VLOOKUP($B326,_data_elections!$A$2:$E$6,5,0)</f>
        <v>51.112004158390803</v>
      </c>
      <c r="P326" s="51">
        <f>IF(ISERROR(VLOOKUP(M326,_data_RCP!$B:$D,3,0)),"",VLOOKUP(M326,_data_RCP!$B:$D,3,0))</f>
        <v>56.306306306306311</v>
      </c>
      <c r="Q326" s="52">
        <f t="shared" si="100"/>
        <v>1.9492203314051153</v>
      </c>
      <c r="R326" s="53">
        <f t="shared" si="102"/>
        <v>5.1943021479155078</v>
      </c>
      <c r="S326" s="53">
        <f t="shared" si="103"/>
        <v>1.9492203314051153</v>
      </c>
      <c r="T326" s="53">
        <f t="shared" si="104"/>
        <v>5.1943021479155078</v>
      </c>
      <c r="U326" s="52">
        <f t="shared" si="105"/>
        <v>3.2450818165103925</v>
      </c>
      <c r="V326" s="52">
        <f t="shared" si="106"/>
        <v>1</v>
      </c>
      <c r="W326" s="52">
        <f t="shared" si="107"/>
        <v>1</v>
      </c>
      <c r="X326" s="52">
        <f t="shared" si="101"/>
        <v>-3.2450818165103925</v>
      </c>
      <c r="Y326" s="52">
        <f>VLOOKUP(M326,_data_models!$B:$D,3,0)</f>
        <v>46.6</v>
      </c>
      <c r="Z326" s="52">
        <f t="shared" si="113"/>
        <v>51.98917693203407</v>
      </c>
      <c r="AA326" s="53">
        <f t="shared" si="108"/>
        <v>0.87717277364326662</v>
      </c>
      <c r="AB326" s="53">
        <f t="shared" si="109"/>
        <v>0.87717277364326662</v>
      </c>
      <c r="AC326" s="52">
        <f t="shared" si="110"/>
        <v>4.3171293742722412</v>
      </c>
      <c r="AD326" s="52">
        <f t="shared" si="111"/>
        <v>1</v>
      </c>
      <c r="AE326" s="52">
        <f t="shared" si="112"/>
        <v>1</v>
      </c>
      <c r="AF326" s="52">
        <f t="shared" si="114"/>
        <v>-4.5120041583908019</v>
      </c>
      <c r="AG326" s="76">
        <f t="shared" si="115"/>
        <v>4.5120041583908019</v>
      </c>
      <c r="AH326" s="52">
        <f t="shared" si="116"/>
        <v>3.5717612396603116</v>
      </c>
      <c r="AI326" s="52">
        <f t="shared" si="117"/>
        <v>3.5717612396603116</v>
      </c>
      <c r="AJ326" s="52">
        <f t="shared" si="118"/>
        <v>3.0357374607793872</v>
      </c>
      <c r="AK326" s="52">
        <f t="shared" si="119"/>
        <v>3.0357374607793872</v>
      </c>
      <c r="AL326" s="57"/>
      <c r="AM326" s="85"/>
    </row>
    <row r="327" spans="1:39" ht="16" customHeight="1" x14ac:dyDescent="0.2">
      <c r="A327" s="19" t="s">
        <v>132</v>
      </c>
      <c r="B327" s="19">
        <v>2016</v>
      </c>
      <c r="C327" s="19">
        <v>4</v>
      </c>
      <c r="D327" s="19" t="s">
        <v>60</v>
      </c>
      <c r="E327" s="47">
        <v>42460</v>
      </c>
      <c r="F327" s="47">
        <v>42457</v>
      </c>
      <c r="G327" s="19">
        <v>5</v>
      </c>
      <c r="H327" s="48">
        <v>52</v>
      </c>
      <c r="I327" s="48">
        <v>48</v>
      </c>
      <c r="J327" s="49">
        <v>0.95</v>
      </c>
      <c r="K327" s="48" t="s">
        <v>60</v>
      </c>
      <c r="L327" s="48" t="s">
        <v>60</v>
      </c>
      <c r="M327" s="47">
        <v>42457</v>
      </c>
      <c r="N327" s="50" t="s">
        <v>60</v>
      </c>
      <c r="O327" s="48">
        <f>VLOOKUP($B327,_data_elections!$A$2:$E$6,5,0)</f>
        <v>51.112004158390803</v>
      </c>
      <c r="P327" s="51">
        <f>IF(ISERROR(VLOOKUP(M327,_data_RCP!$B:$D,3,0)),"",VLOOKUP(M327,_data_RCP!$B:$D,3,0))</f>
        <v>56.306306306306311</v>
      </c>
      <c r="Q327" s="52">
        <f t="shared" si="100"/>
        <v>0.88799584160919665</v>
      </c>
      <c r="R327" s="53">
        <f t="shared" si="102"/>
        <v>5.1943021479155078</v>
      </c>
      <c r="S327" s="53">
        <f t="shared" si="103"/>
        <v>0.88799584160919665</v>
      </c>
      <c r="T327" s="53">
        <f t="shared" si="104"/>
        <v>5.1943021479155078</v>
      </c>
      <c r="U327" s="52">
        <f t="shared" si="105"/>
        <v>4.3063063063063112</v>
      </c>
      <c r="V327" s="52">
        <f t="shared" si="106"/>
        <v>1</v>
      </c>
      <c r="W327" s="52">
        <f t="shared" si="107"/>
        <v>1</v>
      </c>
      <c r="X327" s="52">
        <f t="shared" si="101"/>
        <v>-4.3063063063063112</v>
      </c>
      <c r="Y327" s="52">
        <f>VLOOKUP(M327,_data_models!$B:$D,3,0)</f>
        <v>46.6</v>
      </c>
      <c r="Z327" s="52">
        <f t="shared" si="113"/>
        <v>51.635435435435433</v>
      </c>
      <c r="AA327" s="53">
        <f t="shared" si="108"/>
        <v>0.52343127704462944</v>
      </c>
      <c r="AB327" s="53">
        <f t="shared" si="109"/>
        <v>0.52343127704462944</v>
      </c>
      <c r="AC327" s="52">
        <f t="shared" si="110"/>
        <v>4.6708708708708784</v>
      </c>
      <c r="AD327" s="52">
        <f t="shared" si="111"/>
        <v>1</v>
      </c>
      <c r="AE327" s="52">
        <f t="shared" si="112"/>
        <v>1</v>
      </c>
      <c r="AF327" s="52">
        <f t="shared" si="114"/>
        <v>-4.5120041583908019</v>
      </c>
      <c r="AG327" s="76">
        <f t="shared" si="115"/>
        <v>4.5120041583908019</v>
      </c>
      <c r="AH327" s="52">
        <f t="shared" si="116"/>
        <v>3.0411489947623522</v>
      </c>
      <c r="AI327" s="52">
        <f t="shared" si="117"/>
        <v>3.0411489947623522</v>
      </c>
      <c r="AJ327" s="52">
        <f t="shared" si="118"/>
        <v>2.8588667124800651</v>
      </c>
      <c r="AK327" s="52">
        <f t="shared" si="119"/>
        <v>2.8588667124800651</v>
      </c>
      <c r="AL327" s="57"/>
      <c r="AM327" s="85"/>
    </row>
    <row r="328" spans="1:39" ht="16" customHeight="1" x14ac:dyDescent="0.2">
      <c r="A328" s="19" t="s">
        <v>132</v>
      </c>
      <c r="B328" s="19">
        <v>2016</v>
      </c>
      <c r="C328" s="19">
        <v>4</v>
      </c>
      <c r="D328" s="19" t="s">
        <v>60</v>
      </c>
      <c r="E328" s="47">
        <v>42460</v>
      </c>
      <c r="F328" s="47">
        <v>42457</v>
      </c>
      <c r="G328" s="19">
        <v>7</v>
      </c>
      <c r="H328" s="48">
        <v>54.216867469879517</v>
      </c>
      <c r="I328" s="48">
        <v>45.783132530120483</v>
      </c>
      <c r="J328" s="49">
        <v>0.9</v>
      </c>
      <c r="K328" s="48" t="s">
        <v>60</v>
      </c>
      <c r="L328" s="48" t="s">
        <v>60</v>
      </c>
      <c r="M328" s="47">
        <v>42457</v>
      </c>
      <c r="N328" s="50" t="s">
        <v>60</v>
      </c>
      <c r="O328" s="48">
        <f>VLOOKUP($B328,_data_elections!$A$2:$E$6,5,0)</f>
        <v>51.112004158390803</v>
      </c>
      <c r="P328" s="51">
        <f>IF(ISERROR(VLOOKUP(M328,_data_RCP!$B:$D,3,0)),"",VLOOKUP(M328,_data_RCP!$B:$D,3,0))</f>
        <v>56.306306306306311</v>
      </c>
      <c r="Q328" s="52">
        <f t="shared" si="100"/>
        <v>3.1048633114887139</v>
      </c>
      <c r="R328" s="53">
        <f t="shared" si="102"/>
        <v>5.1943021479155078</v>
      </c>
      <c r="S328" s="53">
        <f t="shared" si="103"/>
        <v>3.1048633114887139</v>
      </c>
      <c r="T328" s="53">
        <f t="shared" si="104"/>
        <v>5.1943021479155078</v>
      </c>
      <c r="U328" s="52">
        <f t="shared" si="105"/>
        <v>2.089438836426794</v>
      </c>
      <c r="V328" s="52">
        <f t="shared" si="106"/>
        <v>1</v>
      </c>
      <c r="W328" s="52">
        <f t="shared" si="107"/>
        <v>1</v>
      </c>
      <c r="X328" s="52">
        <f t="shared" si="101"/>
        <v>-2.089438836426794</v>
      </c>
      <c r="Y328" s="52">
        <f>VLOOKUP(M328,_data_models!$B:$D,3,0)</f>
        <v>46.6</v>
      </c>
      <c r="Z328" s="52">
        <f t="shared" si="113"/>
        <v>52.3743912587286</v>
      </c>
      <c r="AA328" s="53">
        <f t="shared" si="108"/>
        <v>1.2623871003377971</v>
      </c>
      <c r="AB328" s="53">
        <f t="shared" si="109"/>
        <v>1.2623871003377971</v>
      </c>
      <c r="AC328" s="52">
        <f t="shared" si="110"/>
        <v>3.9319150475777107</v>
      </c>
      <c r="AD328" s="52">
        <f t="shared" si="111"/>
        <v>1</v>
      </c>
      <c r="AE328" s="52">
        <f t="shared" si="112"/>
        <v>1</v>
      </c>
      <c r="AF328" s="52">
        <f t="shared" si="114"/>
        <v>-4.5120041583908019</v>
      </c>
      <c r="AG328" s="76">
        <f t="shared" si="115"/>
        <v>4.5120041583908019</v>
      </c>
      <c r="AH328" s="52">
        <f t="shared" si="116"/>
        <v>4.1495827297021108</v>
      </c>
      <c r="AI328" s="52">
        <f t="shared" si="117"/>
        <v>4.1495827297021108</v>
      </c>
      <c r="AJ328" s="52">
        <f t="shared" si="118"/>
        <v>3.2283446241266489</v>
      </c>
      <c r="AK328" s="52">
        <f t="shared" si="119"/>
        <v>3.2283446241266489</v>
      </c>
      <c r="AL328" s="57"/>
      <c r="AM328" s="85"/>
    </row>
    <row r="329" spans="1:39" ht="16" customHeight="1" x14ac:dyDescent="0.2">
      <c r="A329" s="19" t="s">
        <v>132</v>
      </c>
      <c r="B329" s="19">
        <v>2016</v>
      </c>
      <c r="C329" s="19">
        <v>4</v>
      </c>
      <c r="D329" s="19" t="s">
        <v>60</v>
      </c>
      <c r="E329" s="47">
        <v>42460</v>
      </c>
      <c r="F329" s="47">
        <v>42457</v>
      </c>
      <c r="G329" s="19">
        <v>8</v>
      </c>
      <c r="H329" s="48">
        <v>54</v>
      </c>
      <c r="I329" s="48">
        <v>46</v>
      </c>
      <c r="J329" s="49">
        <v>0.95</v>
      </c>
      <c r="K329" s="48" t="s">
        <v>60</v>
      </c>
      <c r="L329" s="48" t="s">
        <v>60</v>
      </c>
      <c r="M329" s="47">
        <v>42458</v>
      </c>
      <c r="N329" s="50" t="s">
        <v>60</v>
      </c>
      <c r="O329" s="48">
        <f>VLOOKUP($B329,_data_elections!$A$2:$E$6,5,0)</f>
        <v>51.112004158390803</v>
      </c>
      <c r="P329" s="51">
        <f>IF(ISERROR(VLOOKUP(M329,_data_RCP!$B:$D,3,0)),"",VLOOKUP(M329,_data_RCP!$B:$D,3,0))</f>
        <v>56.306306306306311</v>
      </c>
      <c r="Q329" s="52">
        <f t="shared" si="100"/>
        <v>2.8879958416091966</v>
      </c>
      <c r="R329" s="53">
        <f t="shared" si="102"/>
        <v>5.1943021479155078</v>
      </c>
      <c r="S329" s="53">
        <f t="shared" si="103"/>
        <v>2.8879958416091966</v>
      </c>
      <c r="T329" s="53">
        <f t="shared" si="104"/>
        <v>5.1943021479155078</v>
      </c>
      <c r="U329" s="52">
        <f t="shared" si="105"/>
        <v>2.3063063063063112</v>
      </c>
      <c r="V329" s="52">
        <f t="shared" si="106"/>
        <v>1</v>
      </c>
      <c r="W329" s="52">
        <f t="shared" si="107"/>
        <v>1</v>
      </c>
      <c r="X329" s="52">
        <f t="shared" si="101"/>
        <v>-2.3063063063063112</v>
      </c>
      <c r="Y329" s="52">
        <f>VLOOKUP(M329,_data_models!$B:$D,3,0)</f>
        <v>46.6</v>
      </c>
      <c r="Z329" s="52">
        <f t="shared" si="113"/>
        <v>52.302102102102104</v>
      </c>
      <c r="AA329" s="53">
        <f t="shared" si="108"/>
        <v>1.1900979437113008</v>
      </c>
      <c r="AB329" s="53">
        <f t="shared" si="109"/>
        <v>1.1900979437113008</v>
      </c>
      <c r="AC329" s="52">
        <f t="shared" si="110"/>
        <v>4.004204204204207</v>
      </c>
      <c r="AD329" s="52">
        <f t="shared" si="111"/>
        <v>1</v>
      </c>
      <c r="AE329" s="52">
        <f t="shared" si="112"/>
        <v>1</v>
      </c>
      <c r="AF329" s="52">
        <f t="shared" si="114"/>
        <v>-4.5120041583908019</v>
      </c>
      <c r="AG329" s="76">
        <f t="shared" si="115"/>
        <v>4.5120041583908019</v>
      </c>
      <c r="AH329" s="52">
        <f t="shared" si="116"/>
        <v>4.0411489947623522</v>
      </c>
      <c r="AI329" s="52">
        <f t="shared" si="117"/>
        <v>4.0411489947623522</v>
      </c>
      <c r="AJ329" s="52">
        <f t="shared" si="118"/>
        <v>3.1922000458134079</v>
      </c>
      <c r="AK329" s="52">
        <f t="shared" si="119"/>
        <v>3.1922000458134079</v>
      </c>
      <c r="AL329" s="57"/>
      <c r="AM329" s="85"/>
    </row>
    <row r="330" spans="1:39" ht="16" customHeight="1" x14ac:dyDescent="0.2">
      <c r="A330" s="19" t="s">
        <v>132</v>
      </c>
      <c r="B330" s="19">
        <v>2016</v>
      </c>
      <c r="C330" s="19">
        <v>4</v>
      </c>
      <c r="D330" s="19" t="s">
        <v>60</v>
      </c>
      <c r="E330" s="47">
        <v>42460</v>
      </c>
      <c r="F330" s="47">
        <v>42457</v>
      </c>
      <c r="G330" s="19">
        <v>4</v>
      </c>
      <c r="H330" s="48">
        <v>51</v>
      </c>
      <c r="I330" s="48">
        <v>49</v>
      </c>
      <c r="J330" s="49">
        <v>0.6</v>
      </c>
      <c r="K330" s="48" t="s">
        <v>60</v>
      </c>
      <c r="L330" s="48" t="s">
        <v>60</v>
      </c>
      <c r="M330" s="47">
        <v>42459</v>
      </c>
      <c r="N330" s="50" t="s">
        <v>60</v>
      </c>
      <c r="O330" s="48">
        <f>VLOOKUP($B330,_data_elections!$A$2:$E$6,5,0)</f>
        <v>51.112004158390803</v>
      </c>
      <c r="P330" s="51">
        <f>IF(ISERROR(VLOOKUP(M330,_data_RCP!$B:$D,3,0)),"",VLOOKUP(M330,_data_RCP!$B:$D,3,0))</f>
        <v>56.306306306306311</v>
      </c>
      <c r="Q330" s="52">
        <f t="shared" si="100"/>
        <v>-0.11200415839080335</v>
      </c>
      <c r="R330" s="53">
        <f t="shared" si="102"/>
        <v>5.1943021479155078</v>
      </c>
      <c r="S330" s="53">
        <f t="shared" si="103"/>
        <v>0.11200415839080335</v>
      </c>
      <c r="T330" s="53">
        <f t="shared" si="104"/>
        <v>5.1943021479155078</v>
      </c>
      <c r="U330" s="52">
        <f t="shared" si="105"/>
        <v>5.0822979895247045</v>
      </c>
      <c r="V330" s="52">
        <f t="shared" si="106"/>
        <v>1</v>
      </c>
      <c r="W330" s="52">
        <f t="shared" si="107"/>
        <v>1</v>
      </c>
      <c r="X330" s="52">
        <f t="shared" si="101"/>
        <v>-5.3063063063063112</v>
      </c>
      <c r="Y330" s="52">
        <f>VLOOKUP(M330,_data_models!$B:$D,3,0)</f>
        <v>46.6</v>
      </c>
      <c r="Z330" s="52">
        <f t="shared" si="113"/>
        <v>51.302102102102104</v>
      </c>
      <c r="AA330" s="53">
        <f t="shared" si="108"/>
        <v>0.19009794371130084</v>
      </c>
      <c r="AB330" s="53">
        <f t="shared" si="109"/>
        <v>0.19009794371130084</v>
      </c>
      <c r="AC330" s="52">
        <f t="shared" si="110"/>
        <v>5.004204204204207</v>
      </c>
      <c r="AD330" s="52">
        <f t="shared" si="111"/>
        <v>1</v>
      </c>
      <c r="AE330" s="52">
        <f t="shared" si="112"/>
        <v>1</v>
      </c>
      <c r="AF330" s="52">
        <f t="shared" si="114"/>
        <v>-4.5120041583908019</v>
      </c>
      <c r="AG330" s="76">
        <f t="shared" si="115"/>
        <v>4.5120041583908019</v>
      </c>
      <c r="AH330" s="52">
        <f t="shared" si="116"/>
        <v>2.5411489947623522</v>
      </c>
      <c r="AI330" s="52">
        <f t="shared" si="117"/>
        <v>2.5411489947623522</v>
      </c>
      <c r="AJ330" s="52">
        <f t="shared" si="118"/>
        <v>2.6922000458134079</v>
      </c>
      <c r="AK330" s="52">
        <f t="shared" si="119"/>
        <v>2.6922000458134079</v>
      </c>
      <c r="AL330" s="57"/>
      <c r="AM330" s="85"/>
    </row>
    <row r="331" spans="1:39" ht="16" customHeight="1" x14ac:dyDescent="0.2">
      <c r="A331" s="19" t="s">
        <v>132</v>
      </c>
      <c r="B331" s="19">
        <v>2016</v>
      </c>
      <c r="C331" s="19">
        <v>4</v>
      </c>
      <c r="D331" s="19" t="s">
        <v>60</v>
      </c>
      <c r="E331" s="47">
        <v>42460</v>
      </c>
      <c r="F331" s="47">
        <v>42457</v>
      </c>
      <c r="G331" s="19">
        <v>10</v>
      </c>
      <c r="H331" s="48">
        <v>53.061224489795919</v>
      </c>
      <c r="I331" s="48">
        <v>46.938775510204081</v>
      </c>
      <c r="J331" s="49">
        <v>0.85</v>
      </c>
      <c r="K331" s="48" t="s">
        <v>60</v>
      </c>
      <c r="L331" s="48" t="s">
        <v>60</v>
      </c>
      <c r="M331" s="47">
        <v>42459</v>
      </c>
      <c r="N331" s="50" t="s">
        <v>60</v>
      </c>
      <c r="O331" s="48">
        <f>VLOOKUP($B331,_data_elections!$A$2:$E$6,5,0)</f>
        <v>51.112004158390803</v>
      </c>
      <c r="P331" s="51">
        <f>IF(ISERROR(VLOOKUP(M331,_data_RCP!$B:$D,3,0)),"",VLOOKUP(M331,_data_RCP!$B:$D,3,0))</f>
        <v>56.306306306306311</v>
      </c>
      <c r="Q331" s="52">
        <f t="shared" si="100"/>
        <v>1.9492203314051153</v>
      </c>
      <c r="R331" s="53">
        <f t="shared" si="102"/>
        <v>5.1943021479155078</v>
      </c>
      <c r="S331" s="53">
        <f t="shared" si="103"/>
        <v>1.9492203314051153</v>
      </c>
      <c r="T331" s="53">
        <f t="shared" si="104"/>
        <v>5.1943021479155078</v>
      </c>
      <c r="U331" s="52">
        <f t="shared" si="105"/>
        <v>3.2450818165103925</v>
      </c>
      <c r="V331" s="52">
        <f t="shared" si="106"/>
        <v>1</v>
      </c>
      <c r="W331" s="52">
        <f t="shared" si="107"/>
        <v>1</v>
      </c>
      <c r="X331" s="52">
        <f t="shared" si="101"/>
        <v>-3.2450818165103925</v>
      </c>
      <c r="Y331" s="52">
        <f>VLOOKUP(M331,_data_models!$B:$D,3,0)</f>
        <v>46.6</v>
      </c>
      <c r="Z331" s="52">
        <f t="shared" si="113"/>
        <v>51.98917693203407</v>
      </c>
      <c r="AA331" s="53">
        <f t="shared" si="108"/>
        <v>0.87717277364326662</v>
      </c>
      <c r="AB331" s="53">
        <f t="shared" si="109"/>
        <v>0.87717277364326662</v>
      </c>
      <c r="AC331" s="52">
        <f t="shared" si="110"/>
        <v>4.3171293742722412</v>
      </c>
      <c r="AD331" s="52">
        <f t="shared" si="111"/>
        <v>1</v>
      </c>
      <c r="AE331" s="52">
        <f t="shared" si="112"/>
        <v>1</v>
      </c>
      <c r="AF331" s="52">
        <f t="shared" si="114"/>
        <v>-4.5120041583908019</v>
      </c>
      <c r="AG331" s="76">
        <f t="shared" si="115"/>
        <v>4.5120041583908019</v>
      </c>
      <c r="AH331" s="52">
        <f t="shared" si="116"/>
        <v>3.5717612396603116</v>
      </c>
      <c r="AI331" s="52">
        <f t="shared" si="117"/>
        <v>3.5717612396603116</v>
      </c>
      <c r="AJ331" s="52">
        <f t="shared" si="118"/>
        <v>3.0357374607793872</v>
      </c>
      <c r="AK331" s="52">
        <f t="shared" si="119"/>
        <v>3.0357374607793872</v>
      </c>
      <c r="AL331" s="57"/>
      <c r="AM331" s="85"/>
    </row>
    <row r="332" spans="1:39" ht="16" customHeight="1" x14ac:dyDescent="0.2">
      <c r="A332" s="19" t="s">
        <v>132</v>
      </c>
      <c r="B332" s="19">
        <v>2016</v>
      </c>
      <c r="C332" s="19">
        <v>4</v>
      </c>
      <c r="D332" s="19" t="s">
        <v>60</v>
      </c>
      <c r="E332" s="47">
        <v>42460</v>
      </c>
      <c r="F332" s="47">
        <v>42457</v>
      </c>
      <c r="G332" s="19">
        <v>9</v>
      </c>
      <c r="H332" s="48">
        <v>52</v>
      </c>
      <c r="I332" s="48">
        <v>48</v>
      </c>
      <c r="J332" s="49">
        <v>0.9</v>
      </c>
      <c r="K332" s="48" t="s">
        <v>60</v>
      </c>
      <c r="L332" s="48" t="s">
        <v>60</v>
      </c>
      <c r="M332" s="47">
        <v>42459</v>
      </c>
      <c r="N332" s="50" t="s">
        <v>60</v>
      </c>
      <c r="O332" s="48">
        <f>VLOOKUP($B332,_data_elections!$A$2:$E$6,5,0)</f>
        <v>51.112004158390803</v>
      </c>
      <c r="P332" s="51">
        <f>IF(ISERROR(VLOOKUP(M332,_data_RCP!$B:$D,3,0)),"",VLOOKUP(M332,_data_RCP!$B:$D,3,0))</f>
        <v>56.306306306306311</v>
      </c>
      <c r="Q332" s="52">
        <f t="shared" si="100"/>
        <v>0.88799584160919665</v>
      </c>
      <c r="R332" s="53">
        <f t="shared" si="102"/>
        <v>5.1943021479155078</v>
      </c>
      <c r="S332" s="53">
        <f t="shared" si="103"/>
        <v>0.88799584160919665</v>
      </c>
      <c r="T332" s="53">
        <f t="shared" si="104"/>
        <v>5.1943021479155078</v>
      </c>
      <c r="U332" s="52">
        <f t="shared" si="105"/>
        <v>4.3063063063063112</v>
      </c>
      <c r="V332" s="52">
        <f t="shared" si="106"/>
        <v>1</v>
      </c>
      <c r="W332" s="52">
        <f t="shared" si="107"/>
        <v>1</v>
      </c>
      <c r="X332" s="52">
        <f t="shared" si="101"/>
        <v>-4.3063063063063112</v>
      </c>
      <c r="Y332" s="52">
        <f>VLOOKUP(M332,_data_models!$B:$D,3,0)</f>
        <v>46.6</v>
      </c>
      <c r="Z332" s="52">
        <f t="shared" si="113"/>
        <v>51.635435435435433</v>
      </c>
      <c r="AA332" s="53">
        <f t="shared" si="108"/>
        <v>0.52343127704462944</v>
      </c>
      <c r="AB332" s="53">
        <f t="shared" si="109"/>
        <v>0.52343127704462944</v>
      </c>
      <c r="AC332" s="52">
        <f t="shared" si="110"/>
        <v>4.6708708708708784</v>
      </c>
      <c r="AD332" s="52">
        <f t="shared" si="111"/>
        <v>1</v>
      </c>
      <c r="AE332" s="52">
        <f t="shared" si="112"/>
        <v>1</v>
      </c>
      <c r="AF332" s="52">
        <f t="shared" si="114"/>
        <v>-4.5120041583908019</v>
      </c>
      <c r="AG332" s="76">
        <f t="shared" si="115"/>
        <v>4.5120041583908019</v>
      </c>
      <c r="AH332" s="52">
        <f t="shared" si="116"/>
        <v>3.0411489947623522</v>
      </c>
      <c r="AI332" s="52">
        <f t="shared" si="117"/>
        <v>3.0411489947623522</v>
      </c>
      <c r="AJ332" s="52">
        <f t="shared" si="118"/>
        <v>2.8588667124800651</v>
      </c>
      <c r="AK332" s="52">
        <f t="shared" si="119"/>
        <v>2.8588667124800651</v>
      </c>
      <c r="AL332" s="57"/>
      <c r="AM332" s="85"/>
    </row>
    <row r="333" spans="1:39" ht="16" customHeight="1" x14ac:dyDescent="0.2">
      <c r="A333" s="19" t="s">
        <v>132</v>
      </c>
      <c r="B333" s="19">
        <v>2016</v>
      </c>
      <c r="C333" s="19">
        <v>4</v>
      </c>
      <c r="D333" s="19" t="s">
        <v>60</v>
      </c>
      <c r="E333" s="47">
        <v>42460</v>
      </c>
      <c r="F333" s="47">
        <v>42457</v>
      </c>
      <c r="G333" s="19">
        <v>2</v>
      </c>
      <c r="H333" s="48">
        <v>54.639175257731956</v>
      </c>
      <c r="I333" s="48">
        <v>45.360824742268044</v>
      </c>
      <c r="J333" s="49">
        <v>0.75</v>
      </c>
      <c r="K333" s="48" t="s">
        <v>60</v>
      </c>
      <c r="L333" s="48" t="s">
        <v>60</v>
      </c>
      <c r="M333" s="47">
        <v>42459</v>
      </c>
      <c r="N333" s="50" t="s">
        <v>60</v>
      </c>
      <c r="O333" s="48">
        <f>VLOOKUP($B333,_data_elections!$A$2:$E$6,5,0)</f>
        <v>51.112004158390803</v>
      </c>
      <c r="P333" s="51">
        <f>IF(ISERROR(VLOOKUP(M333,_data_RCP!$B:$D,3,0)),"",VLOOKUP(M333,_data_RCP!$B:$D,3,0))</f>
        <v>56.306306306306311</v>
      </c>
      <c r="Q333" s="52">
        <f t="shared" si="100"/>
        <v>3.5271710993411531</v>
      </c>
      <c r="R333" s="53">
        <f t="shared" si="102"/>
        <v>5.1943021479155078</v>
      </c>
      <c r="S333" s="53">
        <f t="shared" si="103"/>
        <v>3.5271710993411531</v>
      </c>
      <c r="T333" s="53">
        <f t="shared" si="104"/>
        <v>5.1943021479155078</v>
      </c>
      <c r="U333" s="52">
        <f t="shared" si="105"/>
        <v>1.6671310485743547</v>
      </c>
      <c r="V333" s="52">
        <f t="shared" si="106"/>
        <v>1</v>
      </c>
      <c r="W333" s="52">
        <f t="shared" si="107"/>
        <v>1</v>
      </c>
      <c r="X333" s="52">
        <f t="shared" si="101"/>
        <v>-1.6671310485743547</v>
      </c>
      <c r="Y333" s="52">
        <f>VLOOKUP(M333,_data_models!$B:$D,3,0)</f>
        <v>46.6</v>
      </c>
      <c r="Z333" s="52">
        <f t="shared" si="113"/>
        <v>52.515160521346083</v>
      </c>
      <c r="AA333" s="53">
        <f t="shared" si="108"/>
        <v>1.4031563629552792</v>
      </c>
      <c r="AB333" s="53">
        <f t="shared" si="109"/>
        <v>1.4031563629552792</v>
      </c>
      <c r="AC333" s="52">
        <f t="shared" si="110"/>
        <v>3.7911457849602286</v>
      </c>
      <c r="AD333" s="52">
        <f t="shared" si="111"/>
        <v>1</v>
      </c>
      <c r="AE333" s="52">
        <f t="shared" si="112"/>
        <v>1</v>
      </c>
      <c r="AF333" s="52">
        <f t="shared" si="114"/>
        <v>-4.5120041583908019</v>
      </c>
      <c r="AG333" s="76">
        <f t="shared" si="115"/>
        <v>4.5120041583908019</v>
      </c>
      <c r="AH333" s="52">
        <f t="shared" si="116"/>
        <v>4.3607366236283269</v>
      </c>
      <c r="AI333" s="52">
        <f t="shared" si="117"/>
        <v>4.3607366236283269</v>
      </c>
      <c r="AJ333" s="52">
        <f t="shared" si="118"/>
        <v>3.29872925543539</v>
      </c>
      <c r="AK333" s="52">
        <f t="shared" si="119"/>
        <v>3.29872925543539</v>
      </c>
      <c r="AL333" s="57"/>
      <c r="AM333" s="85"/>
    </row>
    <row r="334" spans="1:39" ht="16" customHeight="1" x14ac:dyDescent="0.2">
      <c r="A334" s="19" t="s">
        <v>132</v>
      </c>
      <c r="B334" s="19">
        <v>2016</v>
      </c>
      <c r="C334" s="19">
        <v>4</v>
      </c>
      <c r="D334" s="19" t="s">
        <v>60</v>
      </c>
      <c r="E334" s="47">
        <v>42460</v>
      </c>
      <c r="F334" s="47">
        <v>42457</v>
      </c>
      <c r="G334" s="19">
        <v>11</v>
      </c>
      <c r="H334" s="48">
        <v>55.102040816326522</v>
      </c>
      <c r="I334" s="48">
        <v>44.897959183673478</v>
      </c>
      <c r="J334" s="49">
        <v>0.95</v>
      </c>
      <c r="K334" s="48" t="s">
        <v>60</v>
      </c>
      <c r="L334" s="48" t="s">
        <v>60</v>
      </c>
      <c r="M334" s="47">
        <v>42459</v>
      </c>
      <c r="N334" s="50" t="s">
        <v>60</v>
      </c>
      <c r="O334" s="48">
        <f>VLOOKUP($B334,_data_elections!$A$2:$E$6,5,0)</f>
        <v>51.112004158390803</v>
      </c>
      <c r="P334" s="51">
        <f>IF(ISERROR(VLOOKUP(M334,_data_RCP!$B:$D,3,0)),"",VLOOKUP(M334,_data_RCP!$B:$D,3,0))</f>
        <v>56.306306306306311</v>
      </c>
      <c r="Q334" s="52">
        <f t="shared" si="100"/>
        <v>3.9900366579357183</v>
      </c>
      <c r="R334" s="53">
        <f t="shared" si="102"/>
        <v>5.1943021479155078</v>
      </c>
      <c r="S334" s="53">
        <f t="shared" si="103"/>
        <v>3.9900366579357183</v>
      </c>
      <c r="T334" s="53">
        <f t="shared" si="104"/>
        <v>5.1943021479155078</v>
      </c>
      <c r="U334" s="52">
        <f t="shared" si="105"/>
        <v>1.2042654899797895</v>
      </c>
      <c r="V334" s="52">
        <f t="shared" si="106"/>
        <v>1</v>
      </c>
      <c r="W334" s="52">
        <f t="shared" si="107"/>
        <v>1</v>
      </c>
      <c r="X334" s="52">
        <f t="shared" si="101"/>
        <v>-1.2042654899797895</v>
      </c>
      <c r="Y334" s="52">
        <f>VLOOKUP(M334,_data_models!$B:$D,3,0)</f>
        <v>46.6</v>
      </c>
      <c r="Z334" s="52">
        <f t="shared" si="113"/>
        <v>52.669449040877602</v>
      </c>
      <c r="AA334" s="53">
        <f t="shared" si="108"/>
        <v>1.5574448824867986</v>
      </c>
      <c r="AB334" s="53">
        <f t="shared" si="109"/>
        <v>1.5574448824867986</v>
      </c>
      <c r="AC334" s="52">
        <f t="shared" si="110"/>
        <v>3.6368572654287092</v>
      </c>
      <c r="AD334" s="52">
        <f t="shared" si="111"/>
        <v>1</v>
      </c>
      <c r="AE334" s="52">
        <f t="shared" si="112"/>
        <v>1</v>
      </c>
      <c r="AF334" s="52">
        <f t="shared" si="114"/>
        <v>-4.5120041583908019</v>
      </c>
      <c r="AG334" s="76">
        <f t="shared" si="115"/>
        <v>4.5120041583908019</v>
      </c>
      <c r="AH334" s="52">
        <f t="shared" si="116"/>
        <v>4.592169402925613</v>
      </c>
      <c r="AI334" s="52">
        <f t="shared" si="117"/>
        <v>4.592169402925613</v>
      </c>
      <c r="AJ334" s="52">
        <f t="shared" si="118"/>
        <v>3.3758735152011496</v>
      </c>
      <c r="AK334" s="52">
        <f t="shared" si="119"/>
        <v>3.3758735152011496</v>
      </c>
      <c r="AL334" s="57"/>
      <c r="AM334" s="85"/>
    </row>
    <row r="335" spans="1:39" ht="16" customHeight="1" x14ac:dyDescent="0.2">
      <c r="A335" s="19" t="s">
        <v>132</v>
      </c>
      <c r="B335" s="19">
        <v>2016</v>
      </c>
      <c r="C335" s="19">
        <v>4</v>
      </c>
      <c r="D335" s="19" t="s">
        <v>60</v>
      </c>
      <c r="E335" s="47">
        <v>42460</v>
      </c>
      <c r="F335" s="47">
        <v>42457</v>
      </c>
      <c r="G335" s="19">
        <v>6</v>
      </c>
      <c r="H335" s="48">
        <v>56.84210526315789</v>
      </c>
      <c r="I335" s="48">
        <v>43.15789473684211</v>
      </c>
      <c r="J335" s="49">
        <v>0.95</v>
      </c>
      <c r="K335" s="48" t="s">
        <v>60</v>
      </c>
      <c r="L335" s="48" t="s">
        <v>60</v>
      </c>
      <c r="M335" s="47">
        <v>42459</v>
      </c>
      <c r="N335" s="50" t="s">
        <v>60</v>
      </c>
      <c r="O335" s="48">
        <f>VLOOKUP($B335,_data_elections!$A$2:$E$6,5,0)</f>
        <v>51.112004158390803</v>
      </c>
      <c r="P335" s="51">
        <f>IF(ISERROR(VLOOKUP(M335,_data_RCP!$B:$D,3,0)),"",VLOOKUP(M335,_data_RCP!$B:$D,3,0))</f>
        <v>56.306306306306311</v>
      </c>
      <c r="Q335" s="52">
        <f t="shared" si="100"/>
        <v>5.7301011047670869</v>
      </c>
      <c r="R335" s="53">
        <f t="shared" si="102"/>
        <v>5.1943021479155078</v>
      </c>
      <c r="S335" s="53">
        <f t="shared" si="103"/>
        <v>5.7301011047670869</v>
      </c>
      <c r="T335" s="53">
        <f t="shared" si="104"/>
        <v>5.1943021479155078</v>
      </c>
      <c r="U335" s="52">
        <f t="shared" si="105"/>
        <v>-0.53579895685157908</v>
      </c>
      <c r="V335" s="52">
        <f t="shared" si="106"/>
        <v>-1</v>
      </c>
      <c r="W335" s="52">
        <f t="shared" si="107"/>
        <v>-1</v>
      </c>
      <c r="X335" s="52">
        <f t="shared" si="101"/>
        <v>0.53579895685157908</v>
      </c>
      <c r="Y335" s="52">
        <f>VLOOKUP(M335,_data_models!$B:$D,3,0)</f>
        <v>46.6</v>
      </c>
      <c r="Z335" s="52">
        <f t="shared" si="113"/>
        <v>53.249470523154734</v>
      </c>
      <c r="AA335" s="53">
        <f t="shared" si="108"/>
        <v>2.1374663647639309</v>
      </c>
      <c r="AB335" s="53">
        <f t="shared" si="109"/>
        <v>2.1374663647639309</v>
      </c>
      <c r="AC335" s="52">
        <f t="shared" si="110"/>
        <v>3.0568357831515769</v>
      </c>
      <c r="AD335" s="52">
        <f t="shared" si="111"/>
        <v>1</v>
      </c>
      <c r="AE335" s="52">
        <f t="shared" si="112"/>
        <v>1</v>
      </c>
      <c r="AF335" s="52">
        <f t="shared" si="114"/>
        <v>-4.5120041583908019</v>
      </c>
      <c r="AG335" s="76">
        <f t="shared" si="115"/>
        <v>4.5120041583908019</v>
      </c>
      <c r="AH335" s="52">
        <f t="shared" si="116"/>
        <v>5.4622016263412974</v>
      </c>
      <c r="AI335" s="52">
        <f t="shared" si="117"/>
        <v>5.4622016263412974</v>
      </c>
      <c r="AJ335" s="52">
        <f t="shared" si="118"/>
        <v>3.6658842563397229</v>
      </c>
      <c r="AK335" s="52">
        <f t="shared" si="119"/>
        <v>3.6658842563397229</v>
      </c>
      <c r="AL335" s="57"/>
      <c r="AM335" s="85"/>
    </row>
    <row r="336" spans="1:39" ht="16" customHeight="1" x14ac:dyDescent="0.2">
      <c r="A336" s="19" t="s">
        <v>132</v>
      </c>
      <c r="B336" s="19">
        <v>2016</v>
      </c>
      <c r="C336" s="19">
        <v>4</v>
      </c>
      <c r="D336" s="19" t="s">
        <v>60</v>
      </c>
      <c r="E336" s="47">
        <v>42460</v>
      </c>
      <c r="F336" s="47">
        <v>42457</v>
      </c>
      <c r="G336" s="19">
        <v>21</v>
      </c>
      <c r="H336" s="48">
        <v>50.769230769230766</v>
      </c>
      <c r="I336" s="48">
        <v>49.230769230769234</v>
      </c>
      <c r="J336" s="49">
        <v>0.95</v>
      </c>
      <c r="K336" s="48" t="s">
        <v>60</v>
      </c>
      <c r="L336" s="48" t="s">
        <v>60</v>
      </c>
      <c r="M336" s="47">
        <v>42460</v>
      </c>
      <c r="N336" s="50" t="s">
        <v>60</v>
      </c>
      <c r="O336" s="48">
        <f>VLOOKUP($B336,_data_elections!$A$2:$E$6,5,0)</f>
        <v>51.112004158390803</v>
      </c>
      <c r="P336" s="51">
        <f>IF(ISERROR(VLOOKUP(M336,_data_RCP!$B:$D,3,0)),"",VLOOKUP(M336,_data_RCP!$B:$D,3,0))</f>
        <v>55.968468468468465</v>
      </c>
      <c r="Q336" s="52">
        <f t="shared" si="100"/>
        <v>-0.34277338916003686</v>
      </c>
      <c r="R336" s="53">
        <f t="shared" si="102"/>
        <v>4.8564643100776621</v>
      </c>
      <c r="S336" s="53">
        <f t="shared" si="103"/>
        <v>0.34277338916003686</v>
      </c>
      <c r="T336" s="53">
        <f t="shared" si="104"/>
        <v>4.8564643100776621</v>
      </c>
      <c r="U336" s="52">
        <f t="shared" si="105"/>
        <v>4.5136909209176252</v>
      </c>
      <c r="V336" s="52">
        <f t="shared" si="106"/>
        <v>1</v>
      </c>
      <c r="W336" s="52">
        <f t="shared" si="107"/>
        <v>1</v>
      </c>
      <c r="X336" s="52">
        <f t="shared" si="101"/>
        <v>-5.199237699237699</v>
      </c>
      <c r="Y336" s="52">
        <f>VLOOKUP(M336,_data_models!$B:$D,3,0)</f>
        <v>46.6</v>
      </c>
      <c r="Z336" s="52">
        <f t="shared" si="113"/>
        <v>51.112566412566416</v>
      </c>
      <c r="AA336" s="53">
        <f t="shared" si="108"/>
        <v>5.6225417561250879E-4</v>
      </c>
      <c r="AB336" s="53">
        <f t="shared" si="109"/>
        <v>5.6225417561250879E-4</v>
      </c>
      <c r="AC336" s="52">
        <f t="shared" si="110"/>
        <v>4.8559020559020496</v>
      </c>
      <c r="AD336" s="52">
        <f t="shared" si="111"/>
        <v>1</v>
      </c>
      <c r="AE336" s="52">
        <f t="shared" si="112"/>
        <v>1</v>
      </c>
      <c r="AF336" s="52">
        <f t="shared" si="114"/>
        <v>-4.5120041583908019</v>
      </c>
      <c r="AG336" s="76">
        <f t="shared" si="115"/>
        <v>4.5120041583908019</v>
      </c>
      <c r="AH336" s="52">
        <f t="shared" si="116"/>
        <v>2.2568454604588126</v>
      </c>
      <c r="AI336" s="52">
        <f t="shared" si="117"/>
        <v>2.2568454604588126</v>
      </c>
      <c r="AJ336" s="52">
        <f t="shared" si="118"/>
        <v>2.4285132821266373</v>
      </c>
      <c r="AK336" s="52">
        <f t="shared" si="119"/>
        <v>2.4285132821266373</v>
      </c>
      <c r="AL336" s="57"/>
      <c r="AM336" s="85"/>
    </row>
    <row r="337" spans="1:39" ht="16" customHeight="1" x14ac:dyDescent="0.2">
      <c r="A337" s="19" t="s">
        <v>133</v>
      </c>
      <c r="B337" s="19">
        <v>2016</v>
      </c>
      <c r="C337" s="19">
        <v>5</v>
      </c>
      <c r="D337" s="19" t="s">
        <v>60</v>
      </c>
      <c r="E337" s="47">
        <v>42487</v>
      </c>
      <c r="F337" s="47">
        <v>42490</v>
      </c>
      <c r="G337" s="19">
        <v>17</v>
      </c>
      <c r="H337" s="48">
        <v>54.166666666666664</v>
      </c>
      <c r="I337" s="48">
        <v>45.833333333333336</v>
      </c>
      <c r="J337" s="49">
        <v>0.9</v>
      </c>
      <c r="K337" s="48" t="s">
        <v>60</v>
      </c>
      <c r="L337" s="48" t="s">
        <v>60</v>
      </c>
      <c r="M337" s="47">
        <v>42487</v>
      </c>
      <c r="N337" s="50" t="s">
        <v>60</v>
      </c>
      <c r="O337" s="48">
        <f>VLOOKUP($B337,_data_elections!$A$2:$E$6,5,0)</f>
        <v>51.112004158390803</v>
      </c>
      <c r="P337" s="51">
        <f>IF(ISERROR(VLOOKUP(M337,_data_RCP!$B:$D,3,0)),"",VLOOKUP(M337,_data_RCP!$B:$D,3,0))</f>
        <v>54.748603351955303</v>
      </c>
      <c r="Q337" s="52">
        <f t="shared" si="100"/>
        <v>3.0546625082758609</v>
      </c>
      <c r="R337" s="53">
        <f t="shared" si="102"/>
        <v>3.6365991935644999</v>
      </c>
      <c r="S337" s="53">
        <f t="shared" si="103"/>
        <v>3.0546625082758609</v>
      </c>
      <c r="T337" s="53">
        <f t="shared" si="104"/>
        <v>3.6365991935644999</v>
      </c>
      <c r="U337" s="52">
        <f t="shared" si="105"/>
        <v>0.58193668528863896</v>
      </c>
      <c r="V337" s="52">
        <f t="shared" si="106"/>
        <v>1</v>
      </c>
      <c r="W337" s="52">
        <f t="shared" si="107"/>
        <v>1</v>
      </c>
      <c r="X337" s="52">
        <f t="shared" si="101"/>
        <v>-0.58193668528863896</v>
      </c>
      <c r="Y337" s="52">
        <f>VLOOKUP(M337,_data_models!$B:$D,3,0)</f>
        <v>46.6</v>
      </c>
      <c r="Z337" s="52">
        <f t="shared" si="113"/>
        <v>51.838423339540661</v>
      </c>
      <c r="AA337" s="53">
        <f t="shared" si="108"/>
        <v>0.72641918114985771</v>
      </c>
      <c r="AB337" s="53">
        <f t="shared" si="109"/>
        <v>0.72641918114985771</v>
      </c>
      <c r="AC337" s="52">
        <f t="shared" si="110"/>
        <v>2.9101800124146422</v>
      </c>
      <c r="AD337" s="52">
        <f t="shared" si="111"/>
        <v>1</v>
      </c>
      <c r="AE337" s="52">
        <f t="shared" si="112"/>
        <v>1</v>
      </c>
      <c r="AF337" s="52">
        <f t="shared" si="114"/>
        <v>-4.5120041583908019</v>
      </c>
      <c r="AG337" s="76">
        <f t="shared" si="115"/>
        <v>4.5120041583908019</v>
      </c>
      <c r="AH337" s="52">
        <f t="shared" si="116"/>
        <v>3.3456308509201804</v>
      </c>
      <c r="AI337" s="52">
        <f t="shared" si="117"/>
        <v>3.3456308509201804</v>
      </c>
      <c r="AJ337" s="52">
        <f t="shared" si="118"/>
        <v>2.1815091873571788</v>
      </c>
      <c r="AK337" s="52">
        <f t="shared" si="119"/>
        <v>2.1815091873571788</v>
      </c>
      <c r="AL337" s="57"/>
      <c r="AM337" s="85"/>
    </row>
    <row r="338" spans="1:39" ht="16" customHeight="1" x14ac:dyDescent="0.2">
      <c r="A338" s="19" t="s">
        <v>133</v>
      </c>
      <c r="B338" s="19">
        <v>2016</v>
      </c>
      <c r="C338" s="19">
        <v>5</v>
      </c>
      <c r="D338" s="19" t="s">
        <v>60</v>
      </c>
      <c r="E338" s="47">
        <v>42487</v>
      </c>
      <c r="F338" s="47">
        <v>42490</v>
      </c>
      <c r="G338" s="19">
        <v>10</v>
      </c>
      <c r="H338" s="48">
        <v>54.081632653061227</v>
      </c>
      <c r="I338" s="48">
        <v>45.918367346938773</v>
      </c>
      <c r="J338" s="49">
        <v>0.85</v>
      </c>
      <c r="K338" s="48" t="s">
        <v>60</v>
      </c>
      <c r="L338" s="48" t="s">
        <v>60</v>
      </c>
      <c r="M338" s="47">
        <v>42487</v>
      </c>
      <c r="N338" s="50" t="s">
        <v>60</v>
      </c>
      <c r="O338" s="48">
        <f>VLOOKUP($B338,_data_elections!$A$2:$E$6,5,0)</f>
        <v>51.112004158390803</v>
      </c>
      <c r="P338" s="51">
        <f>IF(ISERROR(VLOOKUP(M338,_data_RCP!$B:$D,3,0)),"",VLOOKUP(M338,_data_RCP!$B:$D,3,0))</f>
        <v>54.748603351955303</v>
      </c>
      <c r="Q338" s="52">
        <f t="shared" si="100"/>
        <v>2.9696284946704239</v>
      </c>
      <c r="R338" s="53">
        <f t="shared" si="102"/>
        <v>3.6365991935644999</v>
      </c>
      <c r="S338" s="53">
        <f t="shared" si="103"/>
        <v>2.9696284946704239</v>
      </c>
      <c r="T338" s="53">
        <f t="shared" si="104"/>
        <v>3.6365991935644999</v>
      </c>
      <c r="U338" s="52">
        <f t="shared" si="105"/>
        <v>0.66697069889407601</v>
      </c>
      <c r="V338" s="52">
        <f t="shared" si="106"/>
        <v>1</v>
      </c>
      <c r="W338" s="52">
        <f t="shared" si="107"/>
        <v>1</v>
      </c>
      <c r="X338" s="52">
        <f t="shared" si="101"/>
        <v>-0.66697069889407601</v>
      </c>
      <c r="Y338" s="52">
        <f>VLOOKUP(M338,_data_models!$B:$D,3,0)</f>
        <v>46.6</v>
      </c>
      <c r="Z338" s="52">
        <f t="shared" si="113"/>
        <v>51.810078668338839</v>
      </c>
      <c r="AA338" s="53">
        <f t="shared" si="108"/>
        <v>0.69807450994803588</v>
      </c>
      <c r="AB338" s="53">
        <f t="shared" si="109"/>
        <v>0.69807450994803588</v>
      </c>
      <c r="AC338" s="52">
        <f t="shared" si="110"/>
        <v>2.938524683616464</v>
      </c>
      <c r="AD338" s="52">
        <f t="shared" si="111"/>
        <v>1</v>
      </c>
      <c r="AE338" s="52">
        <f t="shared" si="112"/>
        <v>1</v>
      </c>
      <c r="AF338" s="52">
        <f t="shared" si="114"/>
        <v>-4.5120041583908019</v>
      </c>
      <c r="AG338" s="76">
        <f t="shared" si="115"/>
        <v>4.5120041583908019</v>
      </c>
      <c r="AH338" s="52">
        <f t="shared" si="116"/>
        <v>3.3031138441174619</v>
      </c>
      <c r="AI338" s="52">
        <f t="shared" si="117"/>
        <v>3.3031138441174619</v>
      </c>
      <c r="AJ338" s="52">
        <f t="shared" si="118"/>
        <v>2.1673368517562679</v>
      </c>
      <c r="AK338" s="52">
        <f t="shared" si="119"/>
        <v>2.1673368517562679</v>
      </c>
      <c r="AL338" s="57"/>
      <c r="AM338" s="85"/>
    </row>
    <row r="339" spans="1:39" ht="16" customHeight="1" x14ac:dyDescent="0.2">
      <c r="A339" s="19" t="s">
        <v>133</v>
      </c>
      <c r="B339" s="19">
        <v>2016</v>
      </c>
      <c r="C339" s="19">
        <v>5</v>
      </c>
      <c r="D339" s="19" t="s">
        <v>60</v>
      </c>
      <c r="E339" s="47">
        <v>42487</v>
      </c>
      <c r="F339" s="47">
        <v>42490</v>
      </c>
      <c r="G339" s="19">
        <v>1</v>
      </c>
      <c r="H339" s="48">
        <v>52.083333333333336</v>
      </c>
      <c r="I339" s="48">
        <v>47.916666666666664</v>
      </c>
      <c r="J339" s="49">
        <v>0.75</v>
      </c>
      <c r="K339" s="48" t="s">
        <v>60</v>
      </c>
      <c r="L339" s="48" t="s">
        <v>60</v>
      </c>
      <c r="M339" s="47">
        <v>42487</v>
      </c>
      <c r="N339" s="50" t="s">
        <v>60</v>
      </c>
      <c r="O339" s="48">
        <f>VLOOKUP($B339,_data_elections!$A$2:$E$6,5,0)</f>
        <v>51.112004158390803</v>
      </c>
      <c r="P339" s="51">
        <f>IF(ISERROR(VLOOKUP(M339,_data_RCP!$B:$D,3,0)),"",VLOOKUP(M339,_data_RCP!$B:$D,3,0))</f>
        <v>54.748603351955303</v>
      </c>
      <c r="Q339" s="52">
        <f t="shared" si="100"/>
        <v>0.97132917494253235</v>
      </c>
      <c r="R339" s="53">
        <f t="shared" si="102"/>
        <v>3.6365991935644999</v>
      </c>
      <c r="S339" s="53">
        <f t="shared" si="103"/>
        <v>0.97132917494253235</v>
      </c>
      <c r="T339" s="53">
        <f t="shared" si="104"/>
        <v>3.6365991935644999</v>
      </c>
      <c r="U339" s="52">
        <f t="shared" si="105"/>
        <v>2.6652700186219676</v>
      </c>
      <c r="V339" s="52">
        <f t="shared" si="106"/>
        <v>1</v>
      </c>
      <c r="W339" s="52">
        <f t="shared" si="107"/>
        <v>1</v>
      </c>
      <c r="X339" s="52">
        <f t="shared" si="101"/>
        <v>-2.6652700186219676</v>
      </c>
      <c r="Y339" s="52">
        <f>VLOOKUP(M339,_data_models!$B:$D,3,0)</f>
        <v>46.6</v>
      </c>
      <c r="Z339" s="52">
        <f t="shared" si="113"/>
        <v>51.143978895096211</v>
      </c>
      <c r="AA339" s="53">
        <f t="shared" si="108"/>
        <v>3.1974736705407736E-2</v>
      </c>
      <c r="AB339" s="53">
        <f t="shared" si="109"/>
        <v>3.1974736705407736E-2</v>
      </c>
      <c r="AC339" s="52">
        <f t="shared" si="110"/>
        <v>3.6046244568590922</v>
      </c>
      <c r="AD339" s="52">
        <f t="shared" si="111"/>
        <v>1</v>
      </c>
      <c r="AE339" s="52">
        <f t="shared" si="112"/>
        <v>1</v>
      </c>
      <c r="AF339" s="52">
        <f t="shared" si="114"/>
        <v>-4.5120041583908019</v>
      </c>
      <c r="AG339" s="76">
        <f t="shared" si="115"/>
        <v>4.5120041583908019</v>
      </c>
      <c r="AH339" s="52">
        <f t="shared" si="116"/>
        <v>2.3039641842535161</v>
      </c>
      <c r="AI339" s="52">
        <f t="shared" si="117"/>
        <v>2.3039641842535161</v>
      </c>
      <c r="AJ339" s="52">
        <f t="shared" si="118"/>
        <v>1.8342869651349503</v>
      </c>
      <c r="AK339" s="52">
        <f t="shared" si="119"/>
        <v>1.8342869651349503</v>
      </c>
      <c r="AL339" s="57"/>
      <c r="AM339" s="85"/>
    </row>
    <row r="340" spans="1:39" ht="16" customHeight="1" x14ac:dyDescent="0.2">
      <c r="A340" s="19" t="s">
        <v>133</v>
      </c>
      <c r="B340" s="19">
        <v>2016</v>
      </c>
      <c r="C340" s="19">
        <v>5</v>
      </c>
      <c r="D340" s="19" t="s">
        <v>60</v>
      </c>
      <c r="E340" s="47">
        <v>42487</v>
      </c>
      <c r="F340" s="47">
        <v>42490</v>
      </c>
      <c r="G340" s="19">
        <v>5</v>
      </c>
      <c r="H340" s="48">
        <v>52.525252525252533</v>
      </c>
      <c r="I340" s="48">
        <v>47.474747474747467</v>
      </c>
      <c r="J340" s="49">
        <v>0.95</v>
      </c>
      <c r="K340" s="48" t="s">
        <v>60</v>
      </c>
      <c r="L340" s="48" t="s">
        <v>60</v>
      </c>
      <c r="M340" s="47">
        <v>42487</v>
      </c>
      <c r="N340" s="50" t="s">
        <v>60</v>
      </c>
      <c r="O340" s="48">
        <f>VLOOKUP($B340,_data_elections!$A$2:$E$6,5,0)</f>
        <v>51.112004158390803</v>
      </c>
      <c r="P340" s="51">
        <f>IF(ISERROR(VLOOKUP(M340,_data_RCP!$B:$D,3,0)),"",VLOOKUP(M340,_data_RCP!$B:$D,3,0))</f>
        <v>54.748603351955303</v>
      </c>
      <c r="Q340" s="52">
        <f t="shared" si="100"/>
        <v>1.4132483668617297</v>
      </c>
      <c r="R340" s="53">
        <f t="shared" si="102"/>
        <v>3.6365991935644999</v>
      </c>
      <c r="S340" s="53">
        <f t="shared" si="103"/>
        <v>1.4132483668617297</v>
      </c>
      <c r="T340" s="53">
        <f t="shared" si="104"/>
        <v>3.6365991935644999</v>
      </c>
      <c r="U340" s="52">
        <f t="shared" si="105"/>
        <v>2.2233508267027702</v>
      </c>
      <c r="V340" s="52">
        <f t="shared" si="106"/>
        <v>1</v>
      </c>
      <c r="W340" s="52">
        <f t="shared" si="107"/>
        <v>1</v>
      </c>
      <c r="X340" s="52">
        <f t="shared" si="101"/>
        <v>-2.2233508267027702</v>
      </c>
      <c r="Y340" s="52">
        <f>VLOOKUP(M340,_data_models!$B:$D,3,0)</f>
        <v>46.6</v>
      </c>
      <c r="Z340" s="52">
        <f t="shared" si="113"/>
        <v>51.291285292402613</v>
      </c>
      <c r="AA340" s="53">
        <f t="shared" si="108"/>
        <v>0.17928113401180923</v>
      </c>
      <c r="AB340" s="53">
        <f t="shared" si="109"/>
        <v>0.17928113401180923</v>
      </c>
      <c r="AC340" s="52">
        <f t="shared" si="110"/>
        <v>3.4573180595526907</v>
      </c>
      <c r="AD340" s="52">
        <f t="shared" si="111"/>
        <v>1</v>
      </c>
      <c r="AE340" s="52">
        <f t="shared" si="112"/>
        <v>1</v>
      </c>
      <c r="AF340" s="52">
        <f t="shared" si="114"/>
        <v>-4.5120041583908019</v>
      </c>
      <c r="AG340" s="76">
        <f t="shared" si="115"/>
        <v>4.5120041583908019</v>
      </c>
      <c r="AH340" s="52">
        <f t="shared" si="116"/>
        <v>2.5249237802131148</v>
      </c>
      <c r="AI340" s="52">
        <f t="shared" si="117"/>
        <v>2.5249237802131148</v>
      </c>
      <c r="AJ340" s="52">
        <f t="shared" si="118"/>
        <v>1.9079401637881546</v>
      </c>
      <c r="AK340" s="52">
        <f t="shared" si="119"/>
        <v>1.9079401637881546</v>
      </c>
      <c r="AL340" s="57"/>
      <c r="AM340" s="85"/>
    </row>
    <row r="341" spans="1:39" ht="16" customHeight="1" x14ac:dyDescent="0.2">
      <c r="A341" s="19" t="s">
        <v>133</v>
      </c>
      <c r="B341" s="19">
        <v>2016</v>
      </c>
      <c r="C341" s="19">
        <v>5</v>
      </c>
      <c r="D341" s="19" t="s">
        <v>60</v>
      </c>
      <c r="E341" s="47">
        <v>42487</v>
      </c>
      <c r="F341" s="47">
        <v>42490</v>
      </c>
      <c r="G341" s="19">
        <v>8</v>
      </c>
      <c r="H341" s="48">
        <v>53</v>
      </c>
      <c r="I341" s="48">
        <v>47</v>
      </c>
      <c r="J341" s="49">
        <v>0.95</v>
      </c>
      <c r="K341" s="48" t="s">
        <v>60</v>
      </c>
      <c r="L341" s="48" t="s">
        <v>60</v>
      </c>
      <c r="M341" s="47">
        <v>42487</v>
      </c>
      <c r="N341" s="50" t="s">
        <v>60</v>
      </c>
      <c r="O341" s="48">
        <f>VLOOKUP($B341,_data_elections!$A$2:$E$6,5,0)</f>
        <v>51.112004158390803</v>
      </c>
      <c r="P341" s="51">
        <f>IF(ISERROR(VLOOKUP(M341,_data_RCP!$B:$D,3,0)),"",VLOOKUP(M341,_data_RCP!$B:$D,3,0))</f>
        <v>54.748603351955303</v>
      </c>
      <c r="Q341" s="52">
        <f t="shared" si="100"/>
        <v>1.8879958416091966</v>
      </c>
      <c r="R341" s="53">
        <f t="shared" si="102"/>
        <v>3.6365991935644999</v>
      </c>
      <c r="S341" s="53">
        <f t="shared" si="103"/>
        <v>1.8879958416091966</v>
      </c>
      <c r="T341" s="53">
        <f t="shared" si="104"/>
        <v>3.6365991935644999</v>
      </c>
      <c r="U341" s="52">
        <f t="shared" si="105"/>
        <v>1.7486033519553033</v>
      </c>
      <c r="V341" s="52">
        <f t="shared" si="106"/>
        <v>1</v>
      </c>
      <c r="W341" s="52">
        <f t="shared" si="107"/>
        <v>1</v>
      </c>
      <c r="X341" s="52">
        <f t="shared" si="101"/>
        <v>-1.7486033519553033</v>
      </c>
      <c r="Y341" s="52">
        <f>VLOOKUP(M341,_data_models!$B:$D,3,0)</f>
        <v>46.6</v>
      </c>
      <c r="Z341" s="52">
        <f t="shared" si="113"/>
        <v>51.449534450651775</v>
      </c>
      <c r="AA341" s="53">
        <f t="shared" si="108"/>
        <v>0.33753029226097198</v>
      </c>
      <c r="AB341" s="53">
        <f t="shared" si="109"/>
        <v>0.33753029226097198</v>
      </c>
      <c r="AC341" s="52">
        <f t="shared" si="110"/>
        <v>3.2990689013035279</v>
      </c>
      <c r="AD341" s="52">
        <f t="shared" si="111"/>
        <v>1</v>
      </c>
      <c r="AE341" s="52">
        <f t="shared" si="112"/>
        <v>1</v>
      </c>
      <c r="AF341" s="52">
        <f t="shared" si="114"/>
        <v>-4.5120041583908019</v>
      </c>
      <c r="AG341" s="76">
        <f t="shared" si="115"/>
        <v>4.5120041583908019</v>
      </c>
      <c r="AH341" s="52">
        <f t="shared" si="116"/>
        <v>2.7622975175868447</v>
      </c>
      <c r="AI341" s="52">
        <f t="shared" si="117"/>
        <v>2.7622975175868447</v>
      </c>
      <c r="AJ341" s="52">
        <f t="shared" si="118"/>
        <v>1.9870647429127359</v>
      </c>
      <c r="AK341" s="52">
        <f t="shared" si="119"/>
        <v>1.9870647429127359</v>
      </c>
      <c r="AL341" s="57"/>
      <c r="AM341" s="85"/>
    </row>
    <row r="342" spans="1:39" ht="16" customHeight="1" x14ac:dyDescent="0.2">
      <c r="A342" s="19" t="s">
        <v>133</v>
      </c>
      <c r="B342" s="19">
        <v>2016</v>
      </c>
      <c r="C342" s="19">
        <v>5</v>
      </c>
      <c r="D342" s="19" t="s">
        <v>60</v>
      </c>
      <c r="E342" s="47">
        <v>42487</v>
      </c>
      <c r="F342" s="47">
        <v>42490</v>
      </c>
      <c r="G342" s="19">
        <v>2</v>
      </c>
      <c r="H342" s="48">
        <v>54.081632653061227</v>
      </c>
      <c r="I342" s="48">
        <v>45.918367346938773</v>
      </c>
      <c r="J342" s="49">
        <v>0.85</v>
      </c>
      <c r="K342" s="48" t="s">
        <v>60</v>
      </c>
      <c r="L342" s="48" t="s">
        <v>60</v>
      </c>
      <c r="M342" s="47">
        <v>42487</v>
      </c>
      <c r="N342" s="50" t="s">
        <v>60</v>
      </c>
      <c r="O342" s="48">
        <f>VLOOKUP($B342,_data_elections!$A$2:$E$6,5,0)</f>
        <v>51.112004158390803</v>
      </c>
      <c r="P342" s="51">
        <f>IF(ISERROR(VLOOKUP(M342,_data_RCP!$B:$D,3,0)),"",VLOOKUP(M342,_data_RCP!$B:$D,3,0))</f>
        <v>54.748603351955303</v>
      </c>
      <c r="Q342" s="52">
        <f t="shared" si="100"/>
        <v>2.9696284946704239</v>
      </c>
      <c r="R342" s="53">
        <f t="shared" si="102"/>
        <v>3.6365991935644999</v>
      </c>
      <c r="S342" s="53">
        <f t="shared" si="103"/>
        <v>2.9696284946704239</v>
      </c>
      <c r="T342" s="53">
        <f t="shared" si="104"/>
        <v>3.6365991935644999</v>
      </c>
      <c r="U342" s="52">
        <f t="shared" si="105"/>
        <v>0.66697069889407601</v>
      </c>
      <c r="V342" s="52">
        <f t="shared" si="106"/>
        <v>1</v>
      </c>
      <c r="W342" s="52">
        <f t="shared" si="107"/>
        <v>1</v>
      </c>
      <c r="X342" s="52">
        <f t="shared" si="101"/>
        <v>-0.66697069889407601</v>
      </c>
      <c r="Y342" s="52">
        <f>VLOOKUP(M342,_data_models!$B:$D,3,0)</f>
        <v>46.6</v>
      </c>
      <c r="Z342" s="52">
        <f t="shared" si="113"/>
        <v>51.810078668338839</v>
      </c>
      <c r="AA342" s="53">
        <f t="shared" si="108"/>
        <v>0.69807450994803588</v>
      </c>
      <c r="AB342" s="53">
        <f t="shared" si="109"/>
        <v>0.69807450994803588</v>
      </c>
      <c r="AC342" s="52">
        <f t="shared" si="110"/>
        <v>2.938524683616464</v>
      </c>
      <c r="AD342" s="52">
        <f t="shared" si="111"/>
        <v>1</v>
      </c>
      <c r="AE342" s="52">
        <f t="shared" si="112"/>
        <v>1</v>
      </c>
      <c r="AF342" s="52">
        <f t="shared" si="114"/>
        <v>-4.5120041583908019</v>
      </c>
      <c r="AG342" s="76">
        <f t="shared" si="115"/>
        <v>4.5120041583908019</v>
      </c>
      <c r="AH342" s="52">
        <f t="shared" si="116"/>
        <v>3.3031138441174619</v>
      </c>
      <c r="AI342" s="52">
        <f t="shared" si="117"/>
        <v>3.3031138441174619</v>
      </c>
      <c r="AJ342" s="52">
        <f t="shared" si="118"/>
        <v>2.1673368517562679</v>
      </c>
      <c r="AK342" s="52">
        <f t="shared" si="119"/>
        <v>2.1673368517562679</v>
      </c>
      <c r="AL342" s="57"/>
      <c r="AM342" s="85"/>
    </row>
    <row r="343" spans="1:39" ht="16" customHeight="1" x14ac:dyDescent="0.2">
      <c r="A343" s="19" t="s">
        <v>133</v>
      </c>
      <c r="B343" s="19">
        <v>2016</v>
      </c>
      <c r="C343" s="19">
        <v>5</v>
      </c>
      <c r="D343" s="19" t="s">
        <v>60</v>
      </c>
      <c r="E343" s="47">
        <v>42487</v>
      </c>
      <c r="F343" s="47">
        <v>42490</v>
      </c>
      <c r="G343" s="19">
        <v>9</v>
      </c>
      <c r="H343" s="48">
        <v>51.5</v>
      </c>
      <c r="I343" s="48">
        <v>48.5</v>
      </c>
      <c r="J343" s="49">
        <v>0.9</v>
      </c>
      <c r="K343" s="48" t="s">
        <v>60</v>
      </c>
      <c r="L343" s="48" t="s">
        <v>60</v>
      </c>
      <c r="M343" s="47">
        <v>42487</v>
      </c>
      <c r="N343" s="50" t="s">
        <v>60</v>
      </c>
      <c r="O343" s="48">
        <f>VLOOKUP($B343,_data_elections!$A$2:$E$6,5,0)</f>
        <v>51.112004158390803</v>
      </c>
      <c r="P343" s="51">
        <f>IF(ISERROR(VLOOKUP(M343,_data_RCP!$B:$D,3,0)),"",VLOOKUP(M343,_data_RCP!$B:$D,3,0))</f>
        <v>54.748603351955303</v>
      </c>
      <c r="Q343" s="52">
        <f t="shared" si="100"/>
        <v>0.38799584160919665</v>
      </c>
      <c r="R343" s="53">
        <f t="shared" si="102"/>
        <v>3.6365991935644999</v>
      </c>
      <c r="S343" s="53">
        <f t="shared" si="103"/>
        <v>0.38799584160919665</v>
      </c>
      <c r="T343" s="53">
        <f t="shared" si="104"/>
        <v>3.6365991935644999</v>
      </c>
      <c r="U343" s="52">
        <f t="shared" si="105"/>
        <v>3.2486033519553033</v>
      </c>
      <c r="V343" s="52">
        <f t="shared" si="106"/>
        <v>1</v>
      </c>
      <c r="W343" s="52">
        <f t="shared" si="107"/>
        <v>1</v>
      </c>
      <c r="X343" s="52">
        <f t="shared" si="101"/>
        <v>-3.2486033519553033</v>
      </c>
      <c r="Y343" s="52">
        <f>VLOOKUP(M343,_data_models!$B:$D,3,0)</f>
        <v>46.6</v>
      </c>
      <c r="Z343" s="52">
        <f t="shared" si="113"/>
        <v>50.949534450651775</v>
      </c>
      <c r="AA343" s="53">
        <f t="shared" si="108"/>
        <v>-0.16246970773902802</v>
      </c>
      <c r="AB343" s="53">
        <f t="shared" si="109"/>
        <v>0.16246970773902802</v>
      </c>
      <c r="AC343" s="52">
        <f t="shared" si="110"/>
        <v>3.4741294858254719</v>
      </c>
      <c r="AD343" s="52">
        <f t="shared" si="111"/>
        <v>1</v>
      </c>
      <c r="AE343" s="52">
        <f t="shared" si="112"/>
        <v>1</v>
      </c>
      <c r="AF343" s="52">
        <f t="shared" si="114"/>
        <v>-4.5120041583908019</v>
      </c>
      <c r="AG343" s="76">
        <f t="shared" si="115"/>
        <v>4.5120041583908019</v>
      </c>
      <c r="AH343" s="52">
        <f t="shared" si="116"/>
        <v>2.0122975175868447</v>
      </c>
      <c r="AI343" s="52">
        <f t="shared" si="117"/>
        <v>2.0122975175868447</v>
      </c>
      <c r="AJ343" s="52">
        <f t="shared" si="118"/>
        <v>1.7370647429127359</v>
      </c>
      <c r="AK343" s="52">
        <f t="shared" si="119"/>
        <v>1.7370647429127359</v>
      </c>
      <c r="AL343" s="57"/>
      <c r="AM343" s="85"/>
    </row>
    <row r="344" spans="1:39" ht="16" customHeight="1" x14ac:dyDescent="0.2">
      <c r="A344" s="19" t="s">
        <v>133</v>
      </c>
      <c r="B344" s="19">
        <v>2016</v>
      </c>
      <c r="C344" s="19">
        <v>5</v>
      </c>
      <c r="D344" s="19" t="s">
        <v>60</v>
      </c>
      <c r="E344" s="47">
        <v>42487</v>
      </c>
      <c r="F344" s="47">
        <v>42490</v>
      </c>
      <c r="G344" s="19">
        <v>3</v>
      </c>
      <c r="H344" s="48">
        <v>53.535353535353536</v>
      </c>
      <c r="I344" s="48">
        <v>46.464646464646464</v>
      </c>
      <c r="J344" s="49">
        <v>1</v>
      </c>
      <c r="K344" s="48" t="s">
        <v>60</v>
      </c>
      <c r="L344" s="48" t="s">
        <v>60</v>
      </c>
      <c r="M344" s="47">
        <v>42487</v>
      </c>
      <c r="N344" s="50" t="s">
        <v>60</v>
      </c>
      <c r="O344" s="48">
        <f>VLOOKUP($B344,_data_elections!$A$2:$E$6,5,0)</f>
        <v>51.112004158390803</v>
      </c>
      <c r="P344" s="51">
        <f>IF(ISERROR(VLOOKUP(M344,_data_RCP!$B:$D,3,0)),"",VLOOKUP(M344,_data_RCP!$B:$D,3,0))</f>
        <v>54.748603351955303</v>
      </c>
      <c r="Q344" s="52">
        <f t="shared" si="100"/>
        <v>2.423349376962733</v>
      </c>
      <c r="R344" s="53">
        <f t="shared" si="102"/>
        <v>3.6365991935644999</v>
      </c>
      <c r="S344" s="53">
        <f t="shared" si="103"/>
        <v>2.423349376962733</v>
      </c>
      <c r="T344" s="53">
        <f t="shared" si="104"/>
        <v>3.6365991935644999</v>
      </c>
      <c r="U344" s="52">
        <f t="shared" si="105"/>
        <v>1.2132498166017669</v>
      </c>
      <c r="V344" s="52">
        <f t="shared" si="106"/>
        <v>1</v>
      </c>
      <c r="W344" s="52">
        <f t="shared" si="107"/>
        <v>1</v>
      </c>
      <c r="X344" s="52">
        <f t="shared" si="101"/>
        <v>-1.2132498166017669</v>
      </c>
      <c r="Y344" s="52">
        <f>VLOOKUP(M344,_data_models!$B:$D,3,0)</f>
        <v>46.6</v>
      </c>
      <c r="Z344" s="52">
        <f t="shared" si="113"/>
        <v>51.627985629102945</v>
      </c>
      <c r="AA344" s="53">
        <f t="shared" si="108"/>
        <v>0.51598147071214129</v>
      </c>
      <c r="AB344" s="53">
        <f t="shared" si="109"/>
        <v>0.51598147071214129</v>
      </c>
      <c r="AC344" s="52">
        <f t="shared" si="110"/>
        <v>3.1206177228523586</v>
      </c>
      <c r="AD344" s="52">
        <f t="shared" si="111"/>
        <v>1</v>
      </c>
      <c r="AE344" s="52">
        <f t="shared" si="112"/>
        <v>1</v>
      </c>
      <c r="AF344" s="52">
        <f t="shared" si="114"/>
        <v>-4.5120041583908019</v>
      </c>
      <c r="AG344" s="76">
        <f t="shared" si="115"/>
        <v>4.5120041583908019</v>
      </c>
      <c r="AH344" s="52">
        <f t="shared" si="116"/>
        <v>3.02997428526362</v>
      </c>
      <c r="AI344" s="52">
        <f t="shared" si="117"/>
        <v>3.02997428526362</v>
      </c>
      <c r="AJ344" s="52">
        <f t="shared" si="118"/>
        <v>2.0762903321383206</v>
      </c>
      <c r="AK344" s="52">
        <f t="shared" si="119"/>
        <v>2.0762903321383206</v>
      </c>
      <c r="AL344" s="57"/>
      <c r="AM344" s="85"/>
    </row>
    <row r="345" spans="1:39" ht="16" customHeight="1" x14ac:dyDescent="0.2">
      <c r="A345" s="19" t="s">
        <v>133</v>
      </c>
      <c r="B345" s="19">
        <v>2016</v>
      </c>
      <c r="C345" s="19">
        <v>5</v>
      </c>
      <c r="D345" s="19" t="s">
        <v>60</v>
      </c>
      <c r="E345" s="47">
        <v>42487</v>
      </c>
      <c r="F345" s="47">
        <v>42490</v>
      </c>
      <c r="G345" s="19">
        <v>19</v>
      </c>
      <c r="H345" s="48">
        <v>54.166666666666664</v>
      </c>
      <c r="I345" s="48">
        <v>45.833333333333336</v>
      </c>
      <c r="J345" s="49">
        <v>0.7</v>
      </c>
      <c r="K345" s="48" t="s">
        <v>60</v>
      </c>
      <c r="L345" s="48" t="s">
        <v>60</v>
      </c>
      <c r="M345" s="47">
        <v>42487</v>
      </c>
      <c r="N345" s="50" t="s">
        <v>60</v>
      </c>
      <c r="O345" s="48">
        <f>VLOOKUP($B345,_data_elections!$A$2:$E$6,5,0)</f>
        <v>51.112004158390803</v>
      </c>
      <c r="P345" s="51">
        <f>IF(ISERROR(VLOOKUP(M345,_data_RCP!$B:$D,3,0)),"",VLOOKUP(M345,_data_RCP!$B:$D,3,0))</f>
        <v>54.748603351955303</v>
      </c>
      <c r="Q345" s="52">
        <f t="shared" si="100"/>
        <v>3.0546625082758609</v>
      </c>
      <c r="R345" s="53">
        <f t="shared" si="102"/>
        <v>3.6365991935644999</v>
      </c>
      <c r="S345" s="53">
        <f t="shared" si="103"/>
        <v>3.0546625082758609</v>
      </c>
      <c r="T345" s="53">
        <f t="shared" si="104"/>
        <v>3.6365991935644999</v>
      </c>
      <c r="U345" s="52">
        <f t="shared" si="105"/>
        <v>0.58193668528863896</v>
      </c>
      <c r="V345" s="52">
        <f t="shared" si="106"/>
        <v>1</v>
      </c>
      <c r="W345" s="52">
        <f t="shared" si="107"/>
        <v>1</v>
      </c>
      <c r="X345" s="52">
        <f t="shared" si="101"/>
        <v>-0.58193668528863896</v>
      </c>
      <c r="Y345" s="52">
        <f>VLOOKUP(M345,_data_models!$B:$D,3,0)</f>
        <v>46.6</v>
      </c>
      <c r="Z345" s="52">
        <f t="shared" si="113"/>
        <v>51.838423339540661</v>
      </c>
      <c r="AA345" s="53">
        <f t="shared" si="108"/>
        <v>0.72641918114985771</v>
      </c>
      <c r="AB345" s="53">
        <f t="shared" si="109"/>
        <v>0.72641918114985771</v>
      </c>
      <c r="AC345" s="52">
        <f t="shared" si="110"/>
        <v>2.9101800124146422</v>
      </c>
      <c r="AD345" s="52">
        <f t="shared" si="111"/>
        <v>1</v>
      </c>
      <c r="AE345" s="52">
        <f t="shared" si="112"/>
        <v>1</v>
      </c>
      <c r="AF345" s="52">
        <f t="shared" si="114"/>
        <v>-4.5120041583908019</v>
      </c>
      <c r="AG345" s="76">
        <f t="shared" si="115"/>
        <v>4.5120041583908019</v>
      </c>
      <c r="AH345" s="52">
        <f t="shared" si="116"/>
        <v>3.3456308509201804</v>
      </c>
      <c r="AI345" s="52">
        <f t="shared" si="117"/>
        <v>3.3456308509201804</v>
      </c>
      <c r="AJ345" s="52">
        <f t="shared" si="118"/>
        <v>2.1815091873571788</v>
      </c>
      <c r="AK345" s="52">
        <f t="shared" si="119"/>
        <v>2.1815091873571788</v>
      </c>
      <c r="AL345" s="57"/>
      <c r="AM345" s="85"/>
    </row>
    <row r="346" spans="1:39" ht="16" customHeight="1" x14ac:dyDescent="0.2">
      <c r="A346" s="19" t="s">
        <v>133</v>
      </c>
      <c r="B346" s="19">
        <v>2016</v>
      </c>
      <c r="C346" s="19">
        <v>5</v>
      </c>
      <c r="D346" s="19" t="s">
        <v>60</v>
      </c>
      <c r="E346" s="47">
        <v>42487</v>
      </c>
      <c r="F346" s="47">
        <v>42490</v>
      </c>
      <c r="G346" s="19">
        <v>7</v>
      </c>
      <c r="H346" s="48">
        <v>54.166666666666664</v>
      </c>
      <c r="I346" s="48">
        <v>45.833333333333336</v>
      </c>
      <c r="J346" s="49">
        <v>0.1</v>
      </c>
      <c r="K346" s="48" t="s">
        <v>60</v>
      </c>
      <c r="L346" s="48" t="s">
        <v>60</v>
      </c>
      <c r="M346" s="47">
        <v>42487</v>
      </c>
      <c r="N346" s="50" t="s">
        <v>60</v>
      </c>
      <c r="O346" s="48">
        <f>VLOOKUP($B346,_data_elections!$A$2:$E$6,5,0)</f>
        <v>51.112004158390803</v>
      </c>
      <c r="P346" s="51">
        <f>IF(ISERROR(VLOOKUP(M346,_data_RCP!$B:$D,3,0)),"",VLOOKUP(M346,_data_RCP!$B:$D,3,0))</f>
        <v>54.748603351955303</v>
      </c>
      <c r="Q346" s="52">
        <f t="shared" si="100"/>
        <v>3.0546625082758609</v>
      </c>
      <c r="R346" s="53">
        <f t="shared" si="102"/>
        <v>3.6365991935644999</v>
      </c>
      <c r="S346" s="53">
        <f t="shared" si="103"/>
        <v>3.0546625082758609</v>
      </c>
      <c r="T346" s="53">
        <f t="shared" si="104"/>
        <v>3.6365991935644999</v>
      </c>
      <c r="U346" s="52">
        <f t="shared" si="105"/>
        <v>0.58193668528863896</v>
      </c>
      <c r="V346" s="52">
        <f t="shared" si="106"/>
        <v>1</v>
      </c>
      <c r="W346" s="52">
        <f t="shared" si="107"/>
        <v>1</v>
      </c>
      <c r="X346" s="52">
        <f t="shared" si="101"/>
        <v>-0.58193668528863896</v>
      </c>
      <c r="Y346" s="52">
        <f>VLOOKUP(M346,_data_models!$B:$D,3,0)</f>
        <v>46.6</v>
      </c>
      <c r="Z346" s="52">
        <f t="shared" si="113"/>
        <v>51.838423339540661</v>
      </c>
      <c r="AA346" s="53">
        <f t="shared" si="108"/>
        <v>0.72641918114985771</v>
      </c>
      <c r="AB346" s="53">
        <f t="shared" si="109"/>
        <v>0.72641918114985771</v>
      </c>
      <c r="AC346" s="52">
        <f t="shared" si="110"/>
        <v>2.9101800124146422</v>
      </c>
      <c r="AD346" s="52">
        <f t="shared" si="111"/>
        <v>1</v>
      </c>
      <c r="AE346" s="52">
        <f t="shared" si="112"/>
        <v>1</v>
      </c>
      <c r="AF346" s="52">
        <f t="shared" si="114"/>
        <v>-4.5120041583908019</v>
      </c>
      <c r="AG346" s="76">
        <f t="shared" si="115"/>
        <v>4.5120041583908019</v>
      </c>
      <c r="AH346" s="52">
        <f t="shared" si="116"/>
        <v>3.3456308509201804</v>
      </c>
      <c r="AI346" s="52">
        <f t="shared" si="117"/>
        <v>3.3456308509201804</v>
      </c>
      <c r="AJ346" s="52">
        <f t="shared" si="118"/>
        <v>2.1815091873571788</v>
      </c>
      <c r="AK346" s="52">
        <f t="shared" si="119"/>
        <v>2.1815091873571788</v>
      </c>
      <c r="AL346" s="57"/>
      <c r="AM346" s="85"/>
    </row>
    <row r="347" spans="1:39" ht="16" customHeight="1" x14ac:dyDescent="0.2">
      <c r="A347" s="19" t="s">
        <v>133</v>
      </c>
      <c r="B347" s="19">
        <v>2016</v>
      </c>
      <c r="C347" s="19">
        <v>5</v>
      </c>
      <c r="D347" s="19" t="s">
        <v>60</v>
      </c>
      <c r="E347" s="47">
        <v>42487</v>
      </c>
      <c r="F347" s="47">
        <v>42490</v>
      </c>
      <c r="G347" s="19">
        <v>6</v>
      </c>
      <c r="H347" s="48">
        <v>55.208333333333336</v>
      </c>
      <c r="I347" s="48">
        <v>44.791666666666664</v>
      </c>
      <c r="J347" s="49">
        <v>0.95</v>
      </c>
      <c r="K347" s="48" t="s">
        <v>60</v>
      </c>
      <c r="L347" s="48" t="s">
        <v>60</v>
      </c>
      <c r="M347" s="47">
        <v>42487</v>
      </c>
      <c r="N347" s="50" t="s">
        <v>60</v>
      </c>
      <c r="O347" s="48">
        <f>VLOOKUP($B347,_data_elections!$A$2:$E$6,5,0)</f>
        <v>51.112004158390803</v>
      </c>
      <c r="P347" s="51">
        <f>IF(ISERROR(VLOOKUP(M347,_data_RCP!$B:$D,3,0)),"",VLOOKUP(M347,_data_RCP!$B:$D,3,0))</f>
        <v>54.748603351955303</v>
      </c>
      <c r="Q347" s="52">
        <f t="shared" si="100"/>
        <v>4.0963291749425323</v>
      </c>
      <c r="R347" s="53">
        <f t="shared" si="102"/>
        <v>3.6365991935644999</v>
      </c>
      <c r="S347" s="53">
        <f t="shared" si="103"/>
        <v>4.0963291749425323</v>
      </c>
      <c r="T347" s="53">
        <f t="shared" si="104"/>
        <v>3.6365991935644999</v>
      </c>
      <c r="U347" s="52">
        <f t="shared" si="105"/>
        <v>-0.45972998137803245</v>
      </c>
      <c r="V347" s="52">
        <f t="shared" si="106"/>
        <v>-1</v>
      </c>
      <c r="W347" s="52">
        <f t="shared" si="107"/>
        <v>-1</v>
      </c>
      <c r="X347" s="52">
        <f t="shared" si="101"/>
        <v>0.45972998137803245</v>
      </c>
      <c r="Y347" s="52">
        <f>VLOOKUP(M347,_data_models!$B:$D,3,0)</f>
        <v>46.6</v>
      </c>
      <c r="Z347" s="52">
        <f t="shared" si="113"/>
        <v>52.185645561762875</v>
      </c>
      <c r="AA347" s="53">
        <f t="shared" si="108"/>
        <v>1.073641403372072</v>
      </c>
      <c r="AB347" s="53">
        <f t="shared" si="109"/>
        <v>1.073641403372072</v>
      </c>
      <c r="AC347" s="52">
        <f t="shared" si="110"/>
        <v>2.5629577901924279</v>
      </c>
      <c r="AD347" s="52">
        <f t="shared" si="111"/>
        <v>1</v>
      </c>
      <c r="AE347" s="52">
        <f t="shared" si="112"/>
        <v>1</v>
      </c>
      <c r="AF347" s="52">
        <f t="shared" si="114"/>
        <v>-4.5120041583908019</v>
      </c>
      <c r="AG347" s="76">
        <f t="shared" si="115"/>
        <v>4.5120041583908019</v>
      </c>
      <c r="AH347" s="52">
        <f t="shared" si="116"/>
        <v>3.8664641842535161</v>
      </c>
      <c r="AI347" s="52">
        <f t="shared" si="117"/>
        <v>3.8664641842535161</v>
      </c>
      <c r="AJ347" s="52">
        <f t="shared" si="118"/>
        <v>2.355120298468286</v>
      </c>
      <c r="AK347" s="52">
        <f t="shared" si="119"/>
        <v>2.355120298468286</v>
      </c>
      <c r="AL347" s="57"/>
      <c r="AM347" s="85"/>
    </row>
    <row r="348" spans="1:39" ht="16" customHeight="1" x14ac:dyDescent="0.2">
      <c r="A348" s="19" t="s">
        <v>133</v>
      </c>
      <c r="B348" s="19">
        <v>2016</v>
      </c>
      <c r="C348" s="19">
        <v>5</v>
      </c>
      <c r="D348" s="19" t="s">
        <v>60</v>
      </c>
      <c r="E348" s="47">
        <v>42487</v>
      </c>
      <c r="F348" s="47">
        <v>42490</v>
      </c>
      <c r="G348" s="19">
        <v>25</v>
      </c>
      <c r="H348" s="48">
        <v>53.535353535353536</v>
      </c>
      <c r="I348" s="48">
        <v>46.464646464646464</v>
      </c>
      <c r="J348" s="49">
        <v>0.85</v>
      </c>
      <c r="K348" s="48" t="s">
        <v>60</v>
      </c>
      <c r="L348" s="48" t="s">
        <v>60</v>
      </c>
      <c r="M348" s="47">
        <v>42489</v>
      </c>
      <c r="N348" s="50" t="s">
        <v>60</v>
      </c>
      <c r="O348" s="48">
        <f>VLOOKUP($B348,_data_elections!$A$2:$E$6,5,0)</f>
        <v>51.112004158390803</v>
      </c>
      <c r="P348" s="51">
        <f>IF(ISERROR(VLOOKUP(M348,_data_RCP!$B:$D,3,0)),"",VLOOKUP(M348,_data_RCP!$B:$D,3,0))</f>
        <v>54.171428571428571</v>
      </c>
      <c r="Q348" s="52">
        <f t="shared" si="100"/>
        <v>2.423349376962733</v>
      </c>
      <c r="R348" s="53">
        <f t="shared" si="102"/>
        <v>3.0594244130377675</v>
      </c>
      <c r="S348" s="53">
        <f t="shared" si="103"/>
        <v>2.423349376962733</v>
      </c>
      <c r="T348" s="53">
        <f t="shared" si="104"/>
        <v>3.0594244130377675</v>
      </c>
      <c r="U348" s="52">
        <f t="shared" si="105"/>
        <v>0.63607503607503446</v>
      </c>
      <c r="V348" s="52">
        <f t="shared" si="106"/>
        <v>1</v>
      </c>
      <c r="W348" s="52">
        <f t="shared" si="107"/>
        <v>1</v>
      </c>
      <c r="X348" s="52">
        <f t="shared" si="101"/>
        <v>-0.63607503607503446</v>
      </c>
      <c r="Y348" s="52">
        <f>VLOOKUP(M348,_data_models!$B:$D,3,0)</f>
        <v>46.25</v>
      </c>
      <c r="Z348" s="52">
        <f t="shared" si="113"/>
        <v>51.318927368927369</v>
      </c>
      <c r="AA348" s="53">
        <f t="shared" si="108"/>
        <v>0.2069232105365657</v>
      </c>
      <c r="AB348" s="53">
        <f t="shared" si="109"/>
        <v>0.2069232105365657</v>
      </c>
      <c r="AC348" s="52">
        <f t="shared" si="110"/>
        <v>2.8525012025012018</v>
      </c>
      <c r="AD348" s="52">
        <f t="shared" si="111"/>
        <v>1</v>
      </c>
      <c r="AE348" s="52">
        <f t="shared" si="112"/>
        <v>1</v>
      </c>
      <c r="AF348" s="52">
        <f t="shared" si="114"/>
        <v>-4.8620041583908034</v>
      </c>
      <c r="AG348" s="76">
        <f t="shared" si="115"/>
        <v>4.8620041583908034</v>
      </c>
      <c r="AH348" s="52">
        <f t="shared" si="116"/>
        <v>2.7413868950002467</v>
      </c>
      <c r="AI348" s="52">
        <f t="shared" si="117"/>
        <v>2.7413868950002467</v>
      </c>
      <c r="AJ348" s="52">
        <f t="shared" si="118"/>
        <v>1.6331738117871666</v>
      </c>
      <c r="AK348" s="52">
        <f t="shared" si="119"/>
        <v>1.6331738117871666</v>
      </c>
      <c r="AL348" s="57"/>
      <c r="AM348" s="85"/>
    </row>
    <row r="349" spans="1:39" ht="16" customHeight="1" x14ac:dyDescent="0.2">
      <c r="A349" s="19" t="s">
        <v>133</v>
      </c>
      <c r="B349" s="19">
        <v>2016</v>
      </c>
      <c r="C349" s="19">
        <v>5</v>
      </c>
      <c r="D349" s="19" t="s">
        <v>60</v>
      </c>
      <c r="E349" s="47">
        <v>42487</v>
      </c>
      <c r="F349" s="47">
        <v>42490</v>
      </c>
      <c r="G349" s="19">
        <v>11</v>
      </c>
      <c r="H349" s="48">
        <v>55.102040816326522</v>
      </c>
      <c r="I349" s="48">
        <v>44.897959183673478</v>
      </c>
      <c r="J349" s="49">
        <v>0.95</v>
      </c>
      <c r="K349" s="48" t="s">
        <v>60</v>
      </c>
      <c r="L349" s="48" t="s">
        <v>60</v>
      </c>
      <c r="M349" s="47">
        <v>42489</v>
      </c>
      <c r="N349" s="50" t="s">
        <v>60</v>
      </c>
      <c r="O349" s="48">
        <f>VLOOKUP($B349,_data_elections!$A$2:$E$6,5,0)</f>
        <v>51.112004158390803</v>
      </c>
      <c r="P349" s="51">
        <f>IF(ISERROR(VLOOKUP(M349,_data_RCP!$B:$D,3,0)),"",VLOOKUP(M349,_data_RCP!$B:$D,3,0))</f>
        <v>54.171428571428571</v>
      </c>
      <c r="Q349" s="52">
        <f t="shared" si="100"/>
        <v>3.9900366579357183</v>
      </c>
      <c r="R349" s="53">
        <f t="shared" si="102"/>
        <v>3.0594244130377675</v>
      </c>
      <c r="S349" s="53">
        <f t="shared" si="103"/>
        <v>3.9900366579357183</v>
      </c>
      <c r="T349" s="53">
        <f t="shared" si="104"/>
        <v>3.0594244130377675</v>
      </c>
      <c r="U349" s="52">
        <f t="shared" si="105"/>
        <v>-0.9306122448979508</v>
      </c>
      <c r="V349" s="52">
        <f t="shared" si="106"/>
        <v>-1</v>
      </c>
      <c r="W349" s="52">
        <f t="shared" si="107"/>
        <v>-1</v>
      </c>
      <c r="X349" s="52">
        <f t="shared" si="101"/>
        <v>0.9306122448979508</v>
      </c>
      <c r="Y349" s="52">
        <f>VLOOKUP(M349,_data_models!$B:$D,3,0)</f>
        <v>46.25</v>
      </c>
      <c r="Z349" s="52">
        <f t="shared" si="113"/>
        <v>51.841156462585026</v>
      </c>
      <c r="AA349" s="53">
        <f t="shared" si="108"/>
        <v>0.72915230419422272</v>
      </c>
      <c r="AB349" s="53">
        <f t="shared" si="109"/>
        <v>0.72915230419422272</v>
      </c>
      <c r="AC349" s="52">
        <f t="shared" si="110"/>
        <v>2.3302721088435447</v>
      </c>
      <c r="AD349" s="52">
        <f t="shared" si="111"/>
        <v>1</v>
      </c>
      <c r="AE349" s="52">
        <f t="shared" si="112"/>
        <v>1</v>
      </c>
      <c r="AF349" s="52">
        <f t="shared" si="114"/>
        <v>-4.8620041583908034</v>
      </c>
      <c r="AG349" s="76">
        <f t="shared" si="115"/>
        <v>4.8620041583908034</v>
      </c>
      <c r="AH349" s="52">
        <f t="shared" si="116"/>
        <v>3.5247305354867393</v>
      </c>
      <c r="AI349" s="52">
        <f t="shared" si="117"/>
        <v>3.5247305354867393</v>
      </c>
      <c r="AJ349" s="52">
        <f t="shared" si="118"/>
        <v>1.8942883586159951</v>
      </c>
      <c r="AK349" s="52">
        <f t="shared" si="119"/>
        <v>1.8942883586159951</v>
      </c>
      <c r="AL349" s="57"/>
      <c r="AM349" s="85"/>
    </row>
    <row r="350" spans="1:39" ht="16" customHeight="1" x14ac:dyDescent="0.2">
      <c r="A350" s="19" t="s">
        <v>133</v>
      </c>
      <c r="B350" s="19">
        <v>2016</v>
      </c>
      <c r="C350" s="19">
        <v>5</v>
      </c>
      <c r="D350" s="19" t="s">
        <v>60</v>
      </c>
      <c r="E350" s="47">
        <v>42487</v>
      </c>
      <c r="F350" s="47">
        <v>42490</v>
      </c>
      <c r="G350" s="19">
        <v>4</v>
      </c>
      <c r="H350" s="48">
        <v>52</v>
      </c>
      <c r="I350" s="48">
        <v>48</v>
      </c>
      <c r="J350" s="49">
        <v>0.4</v>
      </c>
      <c r="K350" s="48" t="s">
        <v>60</v>
      </c>
      <c r="L350" s="48" t="s">
        <v>60</v>
      </c>
      <c r="M350" s="47">
        <v>42489</v>
      </c>
      <c r="N350" s="50" t="s">
        <v>60</v>
      </c>
      <c r="O350" s="48">
        <f>VLOOKUP($B350,_data_elections!$A$2:$E$6,5,0)</f>
        <v>51.112004158390803</v>
      </c>
      <c r="P350" s="51">
        <f>IF(ISERROR(VLOOKUP(M350,_data_RCP!$B:$D,3,0)),"",VLOOKUP(M350,_data_RCP!$B:$D,3,0))</f>
        <v>54.171428571428571</v>
      </c>
      <c r="Q350" s="52">
        <f t="shared" si="100"/>
        <v>0.88799584160919665</v>
      </c>
      <c r="R350" s="53">
        <f t="shared" si="102"/>
        <v>3.0594244130377675</v>
      </c>
      <c r="S350" s="53">
        <f t="shared" si="103"/>
        <v>0.88799584160919665</v>
      </c>
      <c r="T350" s="53">
        <f t="shared" si="104"/>
        <v>3.0594244130377675</v>
      </c>
      <c r="U350" s="52">
        <f t="shared" si="105"/>
        <v>2.1714285714285708</v>
      </c>
      <c r="V350" s="52">
        <f t="shared" si="106"/>
        <v>1</v>
      </c>
      <c r="W350" s="52">
        <f t="shared" si="107"/>
        <v>1</v>
      </c>
      <c r="X350" s="52">
        <f t="shared" si="101"/>
        <v>-2.1714285714285708</v>
      </c>
      <c r="Y350" s="52">
        <f>VLOOKUP(M350,_data_models!$B:$D,3,0)</f>
        <v>46.25</v>
      </c>
      <c r="Z350" s="52">
        <f t="shared" si="113"/>
        <v>50.807142857142857</v>
      </c>
      <c r="AA350" s="53">
        <f t="shared" si="108"/>
        <v>-0.30486130124794641</v>
      </c>
      <c r="AB350" s="53">
        <f t="shared" si="109"/>
        <v>0.30486130124794641</v>
      </c>
      <c r="AC350" s="52">
        <f t="shared" si="110"/>
        <v>2.7545631117898211</v>
      </c>
      <c r="AD350" s="52">
        <f t="shared" si="111"/>
        <v>1</v>
      </c>
      <c r="AE350" s="52">
        <f t="shared" si="112"/>
        <v>1</v>
      </c>
      <c r="AF350" s="52">
        <f t="shared" si="114"/>
        <v>-4.8620041583908034</v>
      </c>
      <c r="AG350" s="76">
        <f t="shared" si="115"/>
        <v>4.8620041583908034</v>
      </c>
      <c r="AH350" s="52">
        <f t="shared" si="116"/>
        <v>1.9737101273234856</v>
      </c>
      <c r="AI350" s="52">
        <f t="shared" si="117"/>
        <v>1.9737101273234856</v>
      </c>
      <c r="AJ350" s="52">
        <f t="shared" si="118"/>
        <v>1.3772815558949105</v>
      </c>
      <c r="AK350" s="52">
        <f t="shared" si="119"/>
        <v>1.3772815558949105</v>
      </c>
      <c r="AL350" s="57"/>
      <c r="AM350" s="85"/>
    </row>
    <row r="351" spans="1:39" ht="16" customHeight="1" x14ac:dyDescent="0.2">
      <c r="A351" s="19" t="s">
        <v>133</v>
      </c>
      <c r="B351" s="19">
        <v>2016</v>
      </c>
      <c r="C351" s="19">
        <v>5</v>
      </c>
      <c r="D351" s="19" t="s">
        <v>60</v>
      </c>
      <c r="E351" s="47">
        <v>42487</v>
      </c>
      <c r="F351" s="47">
        <v>42490</v>
      </c>
      <c r="G351" s="19">
        <v>21</v>
      </c>
      <c r="H351" s="48">
        <v>49.479166666666671</v>
      </c>
      <c r="I351" s="48">
        <v>50.520833333333329</v>
      </c>
      <c r="J351" s="49">
        <v>0.9</v>
      </c>
      <c r="K351" s="48" t="s">
        <v>60</v>
      </c>
      <c r="L351" s="48" t="s">
        <v>60</v>
      </c>
      <c r="M351" s="47">
        <v>42490</v>
      </c>
      <c r="N351" s="50" t="s">
        <v>60</v>
      </c>
      <c r="O351" s="48">
        <f>VLOOKUP($B351,_data_elections!$A$2:$E$6,5,0)</f>
        <v>51.112004158390803</v>
      </c>
      <c r="P351" s="51">
        <f>IF(ISERROR(VLOOKUP(M351,_data_RCP!$B:$D,3,0)),"",VLOOKUP(M351,_data_RCP!$B:$D,3,0))</f>
        <v>54.171428571428571</v>
      </c>
      <c r="Q351" s="52">
        <f t="shared" si="100"/>
        <v>-1.632837491724132</v>
      </c>
      <c r="R351" s="53">
        <f t="shared" si="102"/>
        <v>3.0594244130377675</v>
      </c>
      <c r="S351" s="53">
        <f t="shared" si="103"/>
        <v>1.632837491724132</v>
      </c>
      <c r="T351" s="53">
        <f t="shared" si="104"/>
        <v>3.0594244130377675</v>
      </c>
      <c r="U351" s="52">
        <f t="shared" si="105"/>
        <v>1.4265869213136355</v>
      </c>
      <c r="V351" s="52">
        <f t="shared" si="106"/>
        <v>1</v>
      </c>
      <c r="W351" s="52">
        <f t="shared" si="107"/>
        <v>1</v>
      </c>
      <c r="X351" s="52">
        <f t="shared" si="101"/>
        <v>-4.6922619047618994</v>
      </c>
      <c r="Y351" s="52">
        <f>VLOOKUP(M351,_data_models!$B:$D,3,0)</f>
        <v>46.25</v>
      </c>
      <c r="Z351" s="52">
        <f t="shared" si="113"/>
        <v>49.966865079365085</v>
      </c>
      <c r="AA351" s="53">
        <f t="shared" si="108"/>
        <v>-1.1451390790257179</v>
      </c>
      <c r="AB351" s="53">
        <f t="shared" si="109"/>
        <v>1.1451390790257179</v>
      </c>
      <c r="AC351" s="52">
        <f t="shared" si="110"/>
        <v>1.9142853340120496</v>
      </c>
      <c r="AD351" s="52">
        <f t="shared" si="111"/>
        <v>1</v>
      </c>
      <c r="AE351" s="52">
        <f t="shared" si="112"/>
        <v>1</v>
      </c>
      <c r="AF351" s="52">
        <f t="shared" si="114"/>
        <v>-4.8620041583908034</v>
      </c>
      <c r="AG351" s="76">
        <f t="shared" si="115"/>
        <v>4.8620041583908034</v>
      </c>
      <c r="AH351" s="52">
        <f t="shared" si="116"/>
        <v>0.7132934606568142</v>
      </c>
      <c r="AI351" s="52">
        <f t="shared" si="117"/>
        <v>0.7132934606568142</v>
      </c>
      <c r="AJ351" s="52">
        <f t="shared" si="118"/>
        <v>0.95714266700602479</v>
      </c>
      <c r="AK351" s="52">
        <f t="shared" si="119"/>
        <v>0.95714266700602479</v>
      </c>
      <c r="AL351" s="57"/>
      <c r="AM351" s="85"/>
    </row>
    <row r="352" spans="1:39" ht="16" customHeight="1" x14ac:dyDescent="0.2">
      <c r="A352" s="19" t="s">
        <v>134</v>
      </c>
      <c r="B352" s="19">
        <v>2016</v>
      </c>
      <c r="C352" s="19">
        <v>6</v>
      </c>
      <c r="D352" s="19" t="s">
        <v>60</v>
      </c>
      <c r="E352" s="47">
        <v>42519</v>
      </c>
      <c r="F352" s="47">
        <v>42521</v>
      </c>
      <c r="G352" s="19">
        <v>17</v>
      </c>
      <c r="H352" s="48">
        <v>52.631578947368418</v>
      </c>
      <c r="I352" s="48">
        <v>47.368421052631582</v>
      </c>
      <c r="J352" s="49">
        <v>0.95</v>
      </c>
      <c r="K352" s="48" t="s">
        <v>60</v>
      </c>
      <c r="L352" s="48" t="s">
        <v>60</v>
      </c>
      <c r="M352" s="47">
        <v>42519</v>
      </c>
      <c r="N352" s="50" t="s">
        <v>60</v>
      </c>
      <c r="O352" s="48">
        <f>VLOOKUP($B352,_data_elections!$A$2:$E$6,5,0)</f>
        <v>51.112004158390803</v>
      </c>
      <c r="P352" s="51">
        <f>IF(ISERROR(VLOOKUP(M352,_data_RCP!$B:$D,3,0)),"",VLOOKUP(M352,_data_RCP!$B:$D,3,0))</f>
        <v>50.577367205542721</v>
      </c>
      <c r="Q352" s="52">
        <f t="shared" si="100"/>
        <v>1.5195747889776143</v>
      </c>
      <c r="R352" s="53">
        <f t="shared" si="102"/>
        <v>-0.5346369528480821</v>
      </c>
      <c r="S352" s="53">
        <f t="shared" si="103"/>
        <v>1.5195747889776143</v>
      </c>
      <c r="T352" s="53">
        <f t="shared" si="104"/>
        <v>0.5346369528480821</v>
      </c>
      <c r="U352" s="52">
        <f t="shared" si="105"/>
        <v>-0.98493783612953223</v>
      </c>
      <c r="V352" s="52">
        <f t="shared" si="106"/>
        <v>1</v>
      </c>
      <c r="W352" s="52">
        <f t="shared" si="107"/>
        <v>0</v>
      </c>
      <c r="X352" s="52">
        <f t="shared" si="101"/>
        <v>2.0542117418256964</v>
      </c>
      <c r="Y352" s="52">
        <f>VLOOKUP(M352,_data_models!$B:$D,3,0)</f>
        <v>46.25</v>
      </c>
      <c r="Z352" s="52">
        <f t="shared" si="113"/>
        <v>49.819648717637044</v>
      </c>
      <c r="AA352" s="53">
        <f t="shared" si="108"/>
        <v>-1.2923554407537594</v>
      </c>
      <c r="AB352" s="53">
        <f t="shared" si="109"/>
        <v>1.2923554407537594</v>
      </c>
      <c r="AC352" s="52">
        <f t="shared" si="110"/>
        <v>-0.75771848790567731</v>
      </c>
      <c r="AD352" s="52">
        <f t="shared" si="111"/>
        <v>-1</v>
      </c>
      <c r="AE352" s="52">
        <f t="shared" si="112"/>
        <v>-1</v>
      </c>
      <c r="AF352" s="52">
        <f t="shared" si="114"/>
        <v>-4.8620041583908034</v>
      </c>
      <c r="AG352" s="76">
        <f t="shared" si="115"/>
        <v>4.8620041583908034</v>
      </c>
      <c r="AH352" s="52">
        <f t="shared" si="116"/>
        <v>0.49246891806476611</v>
      </c>
      <c r="AI352" s="52">
        <f t="shared" si="117"/>
        <v>0.49246891806476611</v>
      </c>
      <c r="AJ352" s="52">
        <f t="shared" si="118"/>
        <v>-0.91349619680092076</v>
      </c>
      <c r="AK352" s="52">
        <f t="shared" si="119"/>
        <v>0.91349619680092076</v>
      </c>
      <c r="AL352" s="57"/>
      <c r="AM352" s="85"/>
    </row>
    <row r="353" spans="1:39" ht="16" customHeight="1" x14ac:dyDescent="0.2">
      <c r="A353" s="19" t="s">
        <v>134</v>
      </c>
      <c r="B353" s="19">
        <v>2016</v>
      </c>
      <c r="C353" s="19">
        <v>6</v>
      </c>
      <c r="D353" s="19" t="s">
        <v>60</v>
      </c>
      <c r="E353" s="47">
        <v>42519</v>
      </c>
      <c r="F353" s="47">
        <v>42521</v>
      </c>
      <c r="G353" s="19">
        <v>1</v>
      </c>
      <c r="H353" s="48">
        <v>52.12765957446809</v>
      </c>
      <c r="I353" s="48">
        <v>47.87234042553191</v>
      </c>
      <c r="J353" s="49">
        <v>0.8</v>
      </c>
      <c r="K353" s="48" t="s">
        <v>60</v>
      </c>
      <c r="L353" s="48" t="s">
        <v>60</v>
      </c>
      <c r="M353" s="47">
        <v>42519</v>
      </c>
      <c r="N353" s="50" t="s">
        <v>60</v>
      </c>
      <c r="O353" s="48">
        <f>VLOOKUP($B353,_data_elections!$A$2:$E$6,5,0)</f>
        <v>51.112004158390803</v>
      </c>
      <c r="P353" s="51">
        <f>IF(ISERROR(VLOOKUP(M353,_data_RCP!$B:$D,3,0)),"",VLOOKUP(M353,_data_RCP!$B:$D,3,0))</f>
        <v>50.577367205542721</v>
      </c>
      <c r="Q353" s="52">
        <f t="shared" si="100"/>
        <v>1.015655416077287</v>
      </c>
      <c r="R353" s="53">
        <f t="shared" si="102"/>
        <v>-0.5346369528480821</v>
      </c>
      <c r="S353" s="53">
        <f t="shared" si="103"/>
        <v>1.015655416077287</v>
      </c>
      <c r="T353" s="53">
        <f t="shared" si="104"/>
        <v>0.5346369528480821</v>
      </c>
      <c r="U353" s="52">
        <f t="shared" si="105"/>
        <v>-0.48101846322920494</v>
      </c>
      <c r="V353" s="52">
        <f t="shared" si="106"/>
        <v>1</v>
      </c>
      <c r="W353" s="52">
        <f t="shared" si="107"/>
        <v>0</v>
      </c>
      <c r="X353" s="52">
        <f t="shared" si="101"/>
        <v>1.5502923689253691</v>
      </c>
      <c r="Y353" s="52">
        <f>VLOOKUP(M353,_data_models!$B:$D,3,0)</f>
        <v>46.25</v>
      </c>
      <c r="Z353" s="52">
        <f t="shared" si="113"/>
        <v>49.651675593336932</v>
      </c>
      <c r="AA353" s="53">
        <f t="shared" si="108"/>
        <v>-1.4603285650538709</v>
      </c>
      <c r="AB353" s="53">
        <f t="shared" si="109"/>
        <v>1.4603285650538709</v>
      </c>
      <c r="AC353" s="52">
        <f t="shared" si="110"/>
        <v>-0.92569161220578877</v>
      </c>
      <c r="AD353" s="52">
        <f t="shared" si="111"/>
        <v>-1</v>
      </c>
      <c r="AE353" s="52">
        <f t="shared" si="112"/>
        <v>-1</v>
      </c>
      <c r="AF353" s="52">
        <f t="shared" si="114"/>
        <v>-4.8620041583908034</v>
      </c>
      <c r="AG353" s="76">
        <f t="shared" si="115"/>
        <v>4.8620041583908034</v>
      </c>
      <c r="AH353" s="52">
        <f t="shared" si="116"/>
        <v>0.24050923161460247</v>
      </c>
      <c r="AI353" s="52">
        <f t="shared" si="117"/>
        <v>0.24050923161460247</v>
      </c>
      <c r="AJ353" s="52">
        <f t="shared" si="118"/>
        <v>-0.99748275895098004</v>
      </c>
      <c r="AK353" s="52">
        <f t="shared" si="119"/>
        <v>0.99748275895098004</v>
      </c>
      <c r="AL353" s="57"/>
      <c r="AM353" s="85"/>
    </row>
    <row r="354" spans="1:39" ht="16" customHeight="1" x14ac:dyDescent="0.2">
      <c r="A354" s="19" t="s">
        <v>134</v>
      </c>
      <c r="B354" s="19">
        <v>2016</v>
      </c>
      <c r="C354" s="19">
        <v>6</v>
      </c>
      <c r="D354" s="19" t="s">
        <v>60</v>
      </c>
      <c r="E354" s="47">
        <v>42519</v>
      </c>
      <c r="F354" s="47">
        <v>42521</v>
      </c>
      <c r="G354" s="19">
        <v>8</v>
      </c>
      <c r="H354" s="48">
        <v>53.608247422680414</v>
      </c>
      <c r="I354" s="48">
        <v>46.391752577319586</v>
      </c>
      <c r="J354" s="49">
        <v>0.95</v>
      </c>
      <c r="K354" s="48" t="s">
        <v>60</v>
      </c>
      <c r="L354" s="48" t="s">
        <v>60</v>
      </c>
      <c r="M354" s="47">
        <v>42519</v>
      </c>
      <c r="N354" s="50" t="s">
        <v>60</v>
      </c>
      <c r="O354" s="48">
        <f>VLOOKUP($B354,_data_elections!$A$2:$E$6,5,0)</f>
        <v>51.112004158390803</v>
      </c>
      <c r="P354" s="51">
        <f>IF(ISERROR(VLOOKUP(M354,_data_RCP!$B:$D,3,0)),"",VLOOKUP(M354,_data_RCP!$B:$D,3,0))</f>
        <v>50.577367205542721</v>
      </c>
      <c r="Q354" s="52">
        <f t="shared" si="100"/>
        <v>2.4962432642896104</v>
      </c>
      <c r="R354" s="53">
        <f t="shared" si="102"/>
        <v>-0.5346369528480821</v>
      </c>
      <c r="S354" s="53">
        <f t="shared" si="103"/>
        <v>2.4962432642896104</v>
      </c>
      <c r="T354" s="53">
        <f t="shared" si="104"/>
        <v>0.5346369528480821</v>
      </c>
      <c r="U354" s="52">
        <f t="shared" si="105"/>
        <v>-1.9616063114415283</v>
      </c>
      <c r="V354" s="52">
        <f t="shared" si="106"/>
        <v>1</v>
      </c>
      <c r="W354" s="52">
        <f t="shared" si="107"/>
        <v>0</v>
      </c>
      <c r="X354" s="52">
        <f t="shared" si="101"/>
        <v>3.0308802171376925</v>
      </c>
      <c r="Y354" s="52">
        <f>VLOOKUP(M354,_data_models!$B:$D,3,0)</f>
        <v>46.25</v>
      </c>
      <c r="Z354" s="52">
        <f t="shared" si="113"/>
        <v>50.145204876074381</v>
      </c>
      <c r="AA354" s="53">
        <f t="shared" si="108"/>
        <v>-0.96679928231642265</v>
      </c>
      <c r="AB354" s="53">
        <f t="shared" si="109"/>
        <v>0.96679928231642265</v>
      </c>
      <c r="AC354" s="52">
        <f t="shared" si="110"/>
        <v>-0.43216232946834054</v>
      </c>
      <c r="AD354" s="52">
        <f t="shared" si="111"/>
        <v>-1</v>
      </c>
      <c r="AE354" s="52">
        <f t="shared" si="112"/>
        <v>-1</v>
      </c>
      <c r="AF354" s="52">
        <f t="shared" si="114"/>
        <v>-4.8620041583908034</v>
      </c>
      <c r="AG354" s="76">
        <f t="shared" si="115"/>
        <v>4.8620041583908034</v>
      </c>
      <c r="AH354" s="52">
        <f t="shared" si="116"/>
        <v>0.98080315572076415</v>
      </c>
      <c r="AI354" s="52">
        <f t="shared" si="117"/>
        <v>0.98080315572076415</v>
      </c>
      <c r="AJ354" s="52">
        <f t="shared" si="118"/>
        <v>-0.75071811758225238</v>
      </c>
      <c r="AK354" s="52">
        <f t="shared" si="119"/>
        <v>0.75071811758225238</v>
      </c>
      <c r="AL354" s="57"/>
      <c r="AM354" s="85"/>
    </row>
    <row r="355" spans="1:39" ht="16" customHeight="1" x14ac:dyDescent="0.2">
      <c r="A355" s="19" t="s">
        <v>134</v>
      </c>
      <c r="B355" s="19">
        <v>2016</v>
      </c>
      <c r="C355" s="19">
        <v>6</v>
      </c>
      <c r="D355" s="19" t="s">
        <v>60</v>
      </c>
      <c r="E355" s="47">
        <v>42519</v>
      </c>
      <c r="F355" s="47">
        <v>42521</v>
      </c>
      <c r="G355" s="19">
        <v>3</v>
      </c>
      <c r="H355" s="48">
        <v>53.535353535353536</v>
      </c>
      <c r="I355" s="48">
        <v>46.464646464646464</v>
      </c>
      <c r="J355" s="49">
        <v>1</v>
      </c>
      <c r="K355" s="48" t="s">
        <v>60</v>
      </c>
      <c r="L355" s="48" t="s">
        <v>60</v>
      </c>
      <c r="M355" s="47">
        <v>42519</v>
      </c>
      <c r="N355" s="50" t="s">
        <v>60</v>
      </c>
      <c r="O355" s="48">
        <f>VLOOKUP($B355,_data_elections!$A$2:$E$6,5,0)</f>
        <v>51.112004158390803</v>
      </c>
      <c r="P355" s="51">
        <f>IF(ISERROR(VLOOKUP(M355,_data_RCP!$B:$D,3,0)),"",VLOOKUP(M355,_data_RCP!$B:$D,3,0))</f>
        <v>50.577367205542721</v>
      </c>
      <c r="Q355" s="52">
        <f t="shared" si="100"/>
        <v>2.423349376962733</v>
      </c>
      <c r="R355" s="53">
        <f t="shared" si="102"/>
        <v>-0.5346369528480821</v>
      </c>
      <c r="S355" s="53">
        <f t="shared" si="103"/>
        <v>2.423349376962733</v>
      </c>
      <c r="T355" s="53">
        <f t="shared" si="104"/>
        <v>0.5346369528480821</v>
      </c>
      <c r="U355" s="52">
        <f t="shared" si="105"/>
        <v>-1.8887124241146509</v>
      </c>
      <c r="V355" s="52">
        <f t="shared" si="106"/>
        <v>1</v>
      </c>
      <c r="W355" s="52">
        <f t="shared" si="107"/>
        <v>0</v>
      </c>
      <c r="X355" s="52">
        <f t="shared" si="101"/>
        <v>2.9579863298108151</v>
      </c>
      <c r="Y355" s="52">
        <f>VLOOKUP(M355,_data_models!$B:$D,3,0)</f>
        <v>46.25</v>
      </c>
      <c r="Z355" s="52">
        <f t="shared" si="113"/>
        <v>50.120906913632076</v>
      </c>
      <c r="AA355" s="53">
        <f t="shared" si="108"/>
        <v>-0.99109724475872696</v>
      </c>
      <c r="AB355" s="53">
        <f t="shared" si="109"/>
        <v>0.99109724475872696</v>
      </c>
      <c r="AC355" s="52">
        <f t="shared" si="110"/>
        <v>-0.45646029191064486</v>
      </c>
      <c r="AD355" s="52">
        <f t="shared" si="111"/>
        <v>-1</v>
      </c>
      <c r="AE355" s="52">
        <f t="shared" si="112"/>
        <v>-1</v>
      </c>
      <c r="AF355" s="52">
        <f t="shared" si="114"/>
        <v>-4.8620041583908034</v>
      </c>
      <c r="AG355" s="76">
        <f t="shared" si="115"/>
        <v>4.8620041583908034</v>
      </c>
      <c r="AH355" s="52">
        <f t="shared" si="116"/>
        <v>0.944356212057329</v>
      </c>
      <c r="AI355" s="52">
        <f t="shared" si="117"/>
        <v>0.944356212057329</v>
      </c>
      <c r="AJ355" s="52">
        <f t="shared" si="118"/>
        <v>-0.76286709880340453</v>
      </c>
      <c r="AK355" s="52">
        <f t="shared" si="119"/>
        <v>0.76286709880340453</v>
      </c>
      <c r="AL355" s="57"/>
      <c r="AM355" s="85"/>
    </row>
    <row r="356" spans="1:39" ht="16" customHeight="1" x14ac:dyDescent="0.2">
      <c r="A356" s="19" t="s">
        <v>134</v>
      </c>
      <c r="B356" s="19">
        <v>2016</v>
      </c>
      <c r="C356" s="19">
        <v>6</v>
      </c>
      <c r="D356" s="19" t="s">
        <v>60</v>
      </c>
      <c r="E356" s="47">
        <v>42519</v>
      </c>
      <c r="F356" s="47">
        <v>42521</v>
      </c>
      <c r="G356" s="19">
        <v>4</v>
      </c>
      <c r="H356" s="48">
        <v>51.546391752577314</v>
      </c>
      <c r="I356" s="48">
        <v>48.453608247422686</v>
      </c>
      <c r="J356" s="49">
        <v>0.7</v>
      </c>
      <c r="K356" s="48" t="s">
        <v>60</v>
      </c>
      <c r="L356" s="48" t="s">
        <v>60</v>
      </c>
      <c r="M356" s="47">
        <v>42519</v>
      </c>
      <c r="N356" s="50" t="s">
        <v>60</v>
      </c>
      <c r="O356" s="48">
        <f>VLOOKUP($B356,_data_elections!$A$2:$E$6,5,0)</f>
        <v>51.112004158390803</v>
      </c>
      <c r="P356" s="51">
        <f>IF(ISERROR(VLOOKUP(M356,_data_RCP!$B:$D,3,0)),"",VLOOKUP(M356,_data_RCP!$B:$D,3,0))</f>
        <v>50.577367205542721</v>
      </c>
      <c r="Q356" s="52">
        <f t="shared" si="100"/>
        <v>0.43438759418651074</v>
      </c>
      <c r="R356" s="53">
        <f t="shared" si="102"/>
        <v>-0.5346369528480821</v>
      </c>
      <c r="S356" s="53">
        <f t="shared" si="103"/>
        <v>0.43438759418651074</v>
      </c>
      <c r="T356" s="53">
        <f t="shared" si="104"/>
        <v>0.5346369528480821</v>
      </c>
      <c r="U356" s="52">
        <f t="shared" si="105"/>
        <v>0.10024935866157136</v>
      </c>
      <c r="V356" s="52">
        <f t="shared" si="106"/>
        <v>1</v>
      </c>
      <c r="W356" s="52">
        <f t="shared" si="107"/>
        <v>1</v>
      </c>
      <c r="X356" s="52">
        <f t="shared" si="101"/>
        <v>0.96902454703459284</v>
      </c>
      <c r="Y356" s="52">
        <f>VLOOKUP(M356,_data_models!$B:$D,3,0)</f>
        <v>46.25</v>
      </c>
      <c r="Z356" s="52">
        <f t="shared" si="113"/>
        <v>49.457919652706671</v>
      </c>
      <c r="AA356" s="53">
        <f t="shared" si="108"/>
        <v>-1.654084505684132</v>
      </c>
      <c r="AB356" s="53">
        <f t="shared" si="109"/>
        <v>1.654084505684132</v>
      </c>
      <c r="AC356" s="52">
        <f t="shared" si="110"/>
        <v>-1.1194475528360499</v>
      </c>
      <c r="AD356" s="52">
        <f t="shared" si="111"/>
        <v>-1</v>
      </c>
      <c r="AE356" s="52">
        <f t="shared" si="112"/>
        <v>-1</v>
      </c>
      <c r="AF356" s="52">
        <f t="shared" si="114"/>
        <v>-4.8620041583908034</v>
      </c>
      <c r="AG356" s="76">
        <f t="shared" si="115"/>
        <v>4.8620041583908034</v>
      </c>
      <c r="AH356" s="52">
        <f t="shared" si="116"/>
        <v>-5.0124679330785682E-2</v>
      </c>
      <c r="AI356" s="52">
        <f t="shared" si="117"/>
        <v>5.0124679330785682E-2</v>
      </c>
      <c r="AJ356" s="52">
        <f t="shared" si="118"/>
        <v>-1.0943607292661071</v>
      </c>
      <c r="AK356" s="52">
        <f t="shared" si="119"/>
        <v>1.0943607292661071</v>
      </c>
      <c r="AL356" s="57"/>
      <c r="AM356" s="85"/>
    </row>
    <row r="357" spans="1:39" ht="16" customHeight="1" x14ac:dyDescent="0.2">
      <c r="A357" s="19" t="s">
        <v>134</v>
      </c>
      <c r="B357" s="19">
        <v>2016</v>
      </c>
      <c r="C357" s="19">
        <v>6</v>
      </c>
      <c r="D357" s="19" t="s">
        <v>60</v>
      </c>
      <c r="E357" s="47">
        <v>42519</v>
      </c>
      <c r="F357" s="47">
        <v>42521</v>
      </c>
      <c r="G357" s="19">
        <v>2</v>
      </c>
      <c r="H357" s="48">
        <v>51.546391752577314</v>
      </c>
      <c r="I357" s="48">
        <v>48.453608247422686</v>
      </c>
      <c r="J357" s="49">
        <v>0.9</v>
      </c>
      <c r="K357" s="48" t="s">
        <v>60</v>
      </c>
      <c r="L357" s="48" t="s">
        <v>60</v>
      </c>
      <c r="M357" s="47">
        <v>42519</v>
      </c>
      <c r="N357" s="50" t="s">
        <v>60</v>
      </c>
      <c r="O357" s="48">
        <f>VLOOKUP($B357,_data_elections!$A$2:$E$6,5,0)</f>
        <v>51.112004158390803</v>
      </c>
      <c r="P357" s="51">
        <f>IF(ISERROR(VLOOKUP(M357,_data_RCP!$B:$D,3,0)),"",VLOOKUP(M357,_data_RCP!$B:$D,3,0))</f>
        <v>50.577367205542721</v>
      </c>
      <c r="Q357" s="52">
        <f t="shared" si="100"/>
        <v>0.43438759418651074</v>
      </c>
      <c r="R357" s="53">
        <f t="shared" si="102"/>
        <v>-0.5346369528480821</v>
      </c>
      <c r="S357" s="53">
        <f t="shared" si="103"/>
        <v>0.43438759418651074</v>
      </c>
      <c r="T357" s="53">
        <f t="shared" si="104"/>
        <v>0.5346369528480821</v>
      </c>
      <c r="U357" s="52">
        <f t="shared" si="105"/>
        <v>0.10024935866157136</v>
      </c>
      <c r="V357" s="52">
        <f t="shared" si="106"/>
        <v>1</v>
      </c>
      <c r="W357" s="52">
        <f t="shared" si="107"/>
        <v>1</v>
      </c>
      <c r="X357" s="52">
        <f t="shared" si="101"/>
        <v>0.96902454703459284</v>
      </c>
      <c r="Y357" s="52">
        <f>VLOOKUP(M357,_data_models!$B:$D,3,0)</f>
        <v>46.25</v>
      </c>
      <c r="Z357" s="52">
        <f t="shared" si="113"/>
        <v>49.457919652706671</v>
      </c>
      <c r="AA357" s="53">
        <f t="shared" si="108"/>
        <v>-1.654084505684132</v>
      </c>
      <c r="AB357" s="53">
        <f t="shared" si="109"/>
        <v>1.654084505684132</v>
      </c>
      <c r="AC357" s="52">
        <f t="shared" si="110"/>
        <v>-1.1194475528360499</v>
      </c>
      <c r="AD357" s="52">
        <f t="shared" si="111"/>
        <v>-1</v>
      </c>
      <c r="AE357" s="52">
        <f t="shared" si="112"/>
        <v>-1</v>
      </c>
      <c r="AF357" s="52">
        <f t="shared" si="114"/>
        <v>-4.8620041583908034</v>
      </c>
      <c r="AG357" s="76">
        <f t="shared" si="115"/>
        <v>4.8620041583908034</v>
      </c>
      <c r="AH357" s="52">
        <f t="shared" si="116"/>
        <v>-5.0124679330785682E-2</v>
      </c>
      <c r="AI357" s="52">
        <f t="shared" si="117"/>
        <v>5.0124679330785682E-2</v>
      </c>
      <c r="AJ357" s="52">
        <f t="shared" si="118"/>
        <v>-1.0943607292661071</v>
      </c>
      <c r="AK357" s="52">
        <f t="shared" si="119"/>
        <v>1.0943607292661071</v>
      </c>
      <c r="AL357" s="57"/>
      <c r="AM357" s="85"/>
    </row>
    <row r="358" spans="1:39" ht="16" customHeight="1" x14ac:dyDescent="0.2">
      <c r="A358" s="19" t="s">
        <v>134</v>
      </c>
      <c r="B358" s="19">
        <v>2016</v>
      </c>
      <c r="C358" s="19">
        <v>6</v>
      </c>
      <c r="D358" s="19" t="s">
        <v>60</v>
      </c>
      <c r="E358" s="47">
        <v>42519</v>
      </c>
      <c r="F358" s="47">
        <v>42521</v>
      </c>
      <c r="G358" s="19">
        <v>10</v>
      </c>
      <c r="H358" s="48">
        <v>54.166666666666664</v>
      </c>
      <c r="I358" s="48">
        <v>45.833333333333336</v>
      </c>
      <c r="J358" s="49">
        <v>0.85</v>
      </c>
      <c r="K358" s="48" t="s">
        <v>60</v>
      </c>
      <c r="L358" s="48" t="s">
        <v>60</v>
      </c>
      <c r="M358" s="47">
        <v>42520</v>
      </c>
      <c r="N358" s="50" t="s">
        <v>60</v>
      </c>
      <c r="O358" s="48">
        <f>VLOOKUP($B358,_data_elections!$A$2:$E$6,5,0)</f>
        <v>51.112004158390803</v>
      </c>
      <c r="P358" s="51">
        <f>IF(ISERROR(VLOOKUP(M358,_data_RCP!$B:$D,3,0)),"",VLOOKUP(M358,_data_RCP!$B:$D,3,0))</f>
        <v>50.577367205542721</v>
      </c>
      <c r="Q358" s="52">
        <f t="shared" ref="Q358:Q421" si="120">H358-$O358</f>
        <v>3.0546625082758609</v>
      </c>
      <c r="R358" s="53">
        <f t="shared" si="102"/>
        <v>-0.5346369528480821</v>
      </c>
      <c r="S358" s="53">
        <f t="shared" si="103"/>
        <v>3.0546625082758609</v>
      </c>
      <c r="T358" s="53">
        <f t="shared" si="104"/>
        <v>0.5346369528480821</v>
      </c>
      <c r="U358" s="52">
        <f t="shared" si="105"/>
        <v>-2.5200255554277788</v>
      </c>
      <c r="V358" s="52">
        <f t="shared" si="106"/>
        <v>1</v>
      </c>
      <c r="W358" s="52">
        <f t="shared" si="107"/>
        <v>0</v>
      </c>
      <c r="X358" s="52">
        <f t="shared" ref="X358:X421" si="121">IF(OR(H358="",P358=""),"",H358-P358)</f>
        <v>3.589299461123943</v>
      </c>
      <c r="Y358" s="52">
        <f>VLOOKUP(M358,_data_models!$B:$D,3,0)</f>
        <v>46.25</v>
      </c>
      <c r="Z358" s="52">
        <f t="shared" si="113"/>
        <v>50.331344624069793</v>
      </c>
      <c r="AA358" s="53">
        <f t="shared" si="108"/>
        <v>-0.78065953432101054</v>
      </c>
      <c r="AB358" s="53">
        <f t="shared" si="109"/>
        <v>0.78065953432101054</v>
      </c>
      <c r="AC358" s="52">
        <f t="shared" si="110"/>
        <v>-0.24602258147292844</v>
      </c>
      <c r="AD358" s="52">
        <f t="shared" si="111"/>
        <v>-1</v>
      </c>
      <c r="AE358" s="52">
        <f t="shared" si="112"/>
        <v>-1</v>
      </c>
      <c r="AF358" s="52">
        <f t="shared" si="114"/>
        <v>-4.8620041583908034</v>
      </c>
      <c r="AG358" s="76">
        <f t="shared" si="115"/>
        <v>4.8620041583908034</v>
      </c>
      <c r="AH358" s="52">
        <f t="shared" si="116"/>
        <v>1.2600127777138894</v>
      </c>
      <c r="AI358" s="52">
        <f t="shared" si="117"/>
        <v>1.2600127777138894</v>
      </c>
      <c r="AJ358" s="52">
        <f t="shared" si="118"/>
        <v>-0.65764824358454632</v>
      </c>
      <c r="AK358" s="52">
        <f t="shared" si="119"/>
        <v>0.65764824358454632</v>
      </c>
      <c r="AL358" s="57"/>
      <c r="AM358" s="85"/>
    </row>
    <row r="359" spans="1:39" ht="16" customHeight="1" x14ac:dyDescent="0.2">
      <c r="A359" s="19" t="s">
        <v>134</v>
      </c>
      <c r="B359" s="19">
        <v>2016</v>
      </c>
      <c r="C359" s="19">
        <v>6</v>
      </c>
      <c r="D359" s="19" t="s">
        <v>60</v>
      </c>
      <c r="E359" s="47">
        <v>42519</v>
      </c>
      <c r="F359" s="47">
        <v>42521</v>
      </c>
      <c r="G359" s="19">
        <v>21</v>
      </c>
      <c r="H359" s="48">
        <v>48.484848484848484</v>
      </c>
      <c r="I359" s="48">
        <v>51.515151515151516</v>
      </c>
      <c r="J359" s="49">
        <v>0.95</v>
      </c>
      <c r="K359" s="48" t="s">
        <v>60</v>
      </c>
      <c r="L359" s="48" t="s">
        <v>60</v>
      </c>
      <c r="M359" s="47">
        <v>42520</v>
      </c>
      <c r="N359" s="50" t="s">
        <v>60</v>
      </c>
      <c r="O359" s="48">
        <f>VLOOKUP($B359,_data_elections!$A$2:$E$6,5,0)</f>
        <v>51.112004158390803</v>
      </c>
      <c r="P359" s="51">
        <f>IF(ISERROR(VLOOKUP(M359,_data_RCP!$B:$D,3,0)),"",VLOOKUP(M359,_data_RCP!$B:$D,3,0))</f>
        <v>50.577367205542721</v>
      </c>
      <c r="Q359" s="52">
        <f t="shared" si="120"/>
        <v>-2.6271556735423189</v>
      </c>
      <c r="R359" s="53">
        <f t="shared" ref="R359:R422" si="122">IF(P359="","",P359-$O359)</f>
        <v>-0.5346369528480821</v>
      </c>
      <c r="S359" s="53">
        <f t="shared" ref="S359:S422" si="123">ABS(Q359)</f>
        <v>2.6271556735423189</v>
      </c>
      <c r="T359" s="53">
        <f t="shared" ref="T359:T422" si="124">IF(R359="","",ABS(R359))</f>
        <v>0.5346369528480821</v>
      </c>
      <c r="U359" s="52">
        <f t="shared" ref="U359:U422" si="125">IF(OR(T359="",S359=""),"",T359-S359)</f>
        <v>-2.0925187206942368</v>
      </c>
      <c r="V359" s="52">
        <f t="shared" ref="V359:V422" si="126">IF(OR(Q359="",$R359=""),"",IF(Q359=$R359,0,IF(OR(AND($R359&gt;0,Q359&gt;$R359),AND($R359&lt;0,Q359&lt;$R359)),-1,1)))</f>
        <v>-1</v>
      </c>
      <c r="W359" s="52">
        <f t="shared" ref="W359:W422" si="127">IF(V359="","",IF(V359=0,"tie",IF(V359=-1,-1,IF(AND(V359=1,U359&lt;0),0,1))))</f>
        <v>-1</v>
      </c>
      <c r="X359" s="52">
        <f t="shared" si="121"/>
        <v>-2.0925187206942368</v>
      </c>
      <c r="Y359" s="52">
        <f>VLOOKUP(M359,_data_models!$B:$D,3,0)</f>
        <v>46.25</v>
      </c>
      <c r="Z359" s="52">
        <f t="shared" si="113"/>
        <v>48.437405230130402</v>
      </c>
      <c r="AA359" s="53">
        <f t="shared" ref="AA359:AA422" si="128">Z359-$O359</f>
        <v>-2.6745989282604015</v>
      </c>
      <c r="AB359" s="53">
        <f t="shared" ref="AB359:AB422" si="129">ABS(AA359)</f>
        <v>2.6745989282604015</v>
      </c>
      <c r="AC359" s="52">
        <f t="shared" ref="AC359:AC422" si="130">IF(OR(T359="",AB359=""),"",T359-AB359)</f>
        <v>-2.1399619754123194</v>
      </c>
      <c r="AD359" s="52">
        <f t="shared" ref="AD359:AD422" si="131">IF(OR(AA359="",$R359=""),"",IF(AA359=$R359,0,IF(OR(AND($R359&gt;0,AA359&gt;$R359),AND($R359&lt;0,AA359&lt;$R359)),-1,1)))</f>
        <v>-1</v>
      </c>
      <c r="AE359" s="52">
        <f t="shared" ref="AE359:AE422" si="132">IF(AD359="","",IF(AD359=0,"tie",IF(AD359=-1,-1,IF(AND(AD359=1,AC359&lt;0),0,1))))</f>
        <v>-1</v>
      </c>
      <c r="AF359" s="52">
        <f t="shared" si="114"/>
        <v>-4.8620041583908034</v>
      </c>
      <c r="AG359" s="76">
        <f t="shared" si="115"/>
        <v>4.8620041583908034</v>
      </c>
      <c r="AH359" s="52">
        <f t="shared" si="116"/>
        <v>-1.580896313195197</v>
      </c>
      <c r="AI359" s="52">
        <f t="shared" si="117"/>
        <v>1.580896313195197</v>
      </c>
      <c r="AJ359" s="52">
        <f t="shared" si="118"/>
        <v>-1.6046179405542418</v>
      </c>
      <c r="AK359" s="52">
        <f t="shared" si="119"/>
        <v>1.6046179405542418</v>
      </c>
      <c r="AL359" s="57"/>
      <c r="AM359" s="85"/>
    </row>
    <row r="360" spans="1:39" ht="16" customHeight="1" x14ac:dyDescent="0.2">
      <c r="A360" s="19" t="s">
        <v>134</v>
      </c>
      <c r="B360" s="19">
        <v>2016</v>
      </c>
      <c r="C360" s="19">
        <v>6</v>
      </c>
      <c r="D360" s="19" t="s">
        <v>60</v>
      </c>
      <c r="E360" s="47">
        <v>42519</v>
      </c>
      <c r="F360" s="47">
        <v>42521</v>
      </c>
      <c r="G360" s="19">
        <v>9</v>
      </c>
      <c r="H360" s="48">
        <v>51.5</v>
      </c>
      <c r="I360" s="48">
        <v>48.5</v>
      </c>
      <c r="J360" s="49">
        <v>0.9</v>
      </c>
      <c r="K360" s="48" t="s">
        <v>60</v>
      </c>
      <c r="L360" s="48" t="s">
        <v>60</v>
      </c>
      <c r="M360" s="47">
        <v>42521</v>
      </c>
      <c r="N360" s="50" t="s">
        <v>60</v>
      </c>
      <c r="O360" s="48">
        <f>VLOOKUP($B360,_data_elections!$A$2:$E$6,5,0)</f>
        <v>51.112004158390803</v>
      </c>
      <c r="P360" s="51">
        <f>IF(ISERROR(VLOOKUP(M360,_data_RCP!$B:$D,3,0)),"",VLOOKUP(M360,_data_RCP!$B:$D,3,0))</f>
        <v>50.577367205542721</v>
      </c>
      <c r="Q360" s="52">
        <f t="shared" si="120"/>
        <v>0.38799584160919665</v>
      </c>
      <c r="R360" s="53">
        <f t="shared" si="122"/>
        <v>-0.5346369528480821</v>
      </c>
      <c r="S360" s="53">
        <f t="shared" si="123"/>
        <v>0.38799584160919665</v>
      </c>
      <c r="T360" s="53">
        <f t="shared" si="124"/>
        <v>0.5346369528480821</v>
      </c>
      <c r="U360" s="52">
        <f t="shared" si="125"/>
        <v>0.14664111123888546</v>
      </c>
      <c r="V360" s="52">
        <f t="shared" si="126"/>
        <v>1</v>
      </c>
      <c r="W360" s="52">
        <f t="shared" si="127"/>
        <v>1</v>
      </c>
      <c r="X360" s="52">
        <f t="shared" si="121"/>
        <v>0.92263279445727875</v>
      </c>
      <c r="Y360" s="52">
        <f>VLOOKUP(M360,_data_models!$B:$D,3,0)</f>
        <v>46.25</v>
      </c>
      <c r="Z360" s="52">
        <f t="shared" si="113"/>
        <v>49.442455735180907</v>
      </c>
      <c r="AA360" s="53">
        <f t="shared" si="128"/>
        <v>-1.6695484232098963</v>
      </c>
      <c r="AB360" s="53">
        <f t="shared" si="129"/>
        <v>1.6695484232098963</v>
      </c>
      <c r="AC360" s="52">
        <f t="shared" si="130"/>
        <v>-1.1349114703618142</v>
      </c>
      <c r="AD360" s="52">
        <f t="shared" si="131"/>
        <v>-1</v>
      </c>
      <c r="AE360" s="52">
        <f t="shared" si="132"/>
        <v>-1</v>
      </c>
      <c r="AF360" s="52">
        <f t="shared" si="114"/>
        <v>-4.8620041583908034</v>
      </c>
      <c r="AG360" s="76">
        <f t="shared" si="115"/>
        <v>4.8620041583908034</v>
      </c>
      <c r="AH360" s="52">
        <f t="shared" si="116"/>
        <v>-7.3320555619446282E-2</v>
      </c>
      <c r="AI360" s="52">
        <f t="shared" si="117"/>
        <v>7.3320555619446282E-2</v>
      </c>
      <c r="AJ360" s="52">
        <f t="shared" si="118"/>
        <v>-1.1020926880289892</v>
      </c>
      <c r="AK360" s="52">
        <f t="shared" si="119"/>
        <v>1.1020926880289892</v>
      </c>
      <c r="AL360" s="57"/>
      <c r="AM360" s="85"/>
    </row>
    <row r="361" spans="1:39" ht="16" customHeight="1" x14ac:dyDescent="0.2">
      <c r="A361" s="19" t="s">
        <v>134</v>
      </c>
      <c r="B361" s="19">
        <v>2016</v>
      </c>
      <c r="C361" s="19">
        <v>6</v>
      </c>
      <c r="D361" s="19" t="s">
        <v>60</v>
      </c>
      <c r="E361" s="47">
        <v>42519</v>
      </c>
      <c r="F361" s="47">
        <v>42521</v>
      </c>
      <c r="G361" s="19">
        <v>7</v>
      </c>
      <c r="H361" s="48">
        <v>53.260869565217398</v>
      </c>
      <c r="I361" s="48">
        <v>46.739130434782602</v>
      </c>
      <c r="J361" s="49">
        <v>0.95</v>
      </c>
      <c r="K361" s="48" t="s">
        <v>60</v>
      </c>
      <c r="L361" s="48" t="s">
        <v>60</v>
      </c>
      <c r="M361" s="47">
        <v>42521</v>
      </c>
      <c r="N361" s="50" t="s">
        <v>60</v>
      </c>
      <c r="O361" s="48">
        <f>VLOOKUP($B361,_data_elections!$A$2:$E$6,5,0)</f>
        <v>51.112004158390803</v>
      </c>
      <c r="P361" s="51">
        <f>IF(ISERROR(VLOOKUP(M361,_data_RCP!$B:$D,3,0)),"",VLOOKUP(M361,_data_RCP!$B:$D,3,0))</f>
        <v>50.577367205542721</v>
      </c>
      <c r="Q361" s="52">
        <f t="shared" si="120"/>
        <v>2.1488654068265944</v>
      </c>
      <c r="R361" s="53">
        <f t="shared" si="122"/>
        <v>-0.5346369528480821</v>
      </c>
      <c r="S361" s="53">
        <f t="shared" si="123"/>
        <v>2.1488654068265944</v>
      </c>
      <c r="T361" s="53">
        <f t="shared" si="124"/>
        <v>0.5346369528480821</v>
      </c>
      <c r="U361" s="52">
        <f t="shared" si="125"/>
        <v>-1.6142284539785123</v>
      </c>
      <c r="V361" s="52">
        <f t="shared" si="126"/>
        <v>1</v>
      </c>
      <c r="W361" s="52">
        <f t="shared" si="127"/>
        <v>0</v>
      </c>
      <c r="X361" s="52">
        <f t="shared" si="121"/>
        <v>2.6835023596746765</v>
      </c>
      <c r="Y361" s="52">
        <f>VLOOKUP(M361,_data_models!$B:$D,3,0)</f>
        <v>46.25</v>
      </c>
      <c r="Z361" s="52">
        <f t="shared" si="113"/>
        <v>50.02941225692004</v>
      </c>
      <c r="AA361" s="53">
        <f t="shared" si="128"/>
        <v>-1.0825919014707637</v>
      </c>
      <c r="AB361" s="53">
        <f t="shared" si="129"/>
        <v>1.0825919014707637</v>
      </c>
      <c r="AC361" s="52">
        <f t="shared" si="130"/>
        <v>-0.54795494862268157</v>
      </c>
      <c r="AD361" s="52">
        <f t="shared" si="131"/>
        <v>-1</v>
      </c>
      <c r="AE361" s="52">
        <f t="shared" si="132"/>
        <v>-1</v>
      </c>
      <c r="AF361" s="52">
        <f t="shared" si="114"/>
        <v>-4.8620041583908034</v>
      </c>
      <c r="AG361" s="76">
        <f t="shared" si="115"/>
        <v>4.8620041583908034</v>
      </c>
      <c r="AH361" s="52">
        <f t="shared" si="116"/>
        <v>0.80711422698925617</v>
      </c>
      <c r="AI361" s="52">
        <f t="shared" si="117"/>
        <v>0.80711422698925617</v>
      </c>
      <c r="AJ361" s="52">
        <f t="shared" si="118"/>
        <v>-0.80861442715942644</v>
      </c>
      <c r="AK361" s="52">
        <f t="shared" si="119"/>
        <v>0.80861442715942644</v>
      </c>
      <c r="AL361" s="57"/>
      <c r="AM361" s="85"/>
    </row>
    <row r="362" spans="1:39" ht="16" customHeight="1" x14ac:dyDescent="0.2">
      <c r="A362" s="19" t="s">
        <v>134</v>
      </c>
      <c r="B362" s="19">
        <v>2016</v>
      </c>
      <c r="C362" s="19">
        <v>6</v>
      </c>
      <c r="D362" s="19" t="s">
        <v>60</v>
      </c>
      <c r="E362" s="47">
        <v>42519</v>
      </c>
      <c r="F362" s="47">
        <v>42521</v>
      </c>
      <c r="G362" s="19">
        <v>19</v>
      </c>
      <c r="H362" s="48">
        <v>53.608247422680414</v>
      </c>
      <c r="I362" s="48">
        <v>46.391752577319586</v>
      </c>
      <c r="J362" s="49">
        <v>0.8</v>
      </c>
      <c r="K362" s="48" t="s">
        <v>60</v>
      </c>
      <c r="L362" s="48" t="s">
        <v>60</v>
      </c>
      <c r="M362" s="47">
        <v>42521</v>
      </c>
      <c r="N362" s="50" t="s">
        <v>60</v>
      </c>
      <c r="O362" s="48">
        <f>VLOOKUP($B362,_data_elections!$A$2:$E$6,5,0)</f>
        <v>51.112004158390803</v>
      </c>
      <c r="P362" s="51">
        <f>IF(ISERROR(VLOOKUP(M362,_data_RCP!$B:$D,3,0)),"",VLOOKUP(M362,_data_RCP!$B:$D,3,0))</f>
        <v>50.577367205542721</v>
      </c>
      <c r="Q362" s="52">
        <f t="shared" si="120"/>
        <v>2.4962432642896104</v>
      </c>
      <c r="R362" s="53">
        <f t="shared" si="122"/>
        <v>-0.5346369528480821</v>
      </c>
      <c r="S362" s="53">
        <f t="shared" si="123"/>
        <v>2.4962432642896104</v>
      </c>
      <c r="T362" s="53">
        <f t="shared" si="124"/>
        <v>0.5346369528480821</v>
      </c>
      <c r="U362" s="52">
        <f t="shared" si="125"/>
        <v>-1.9616063114415283</v>
      </c>
      <c r="V362" s="52">
        <f t="shared" si="126"/>
        <v>1</v>
      </c>
      <c r="W362" s="52">
        <f t="shared" si="127"/>
        <v>0</v>
      </c>
      <c r="X362" s="52">
        <f t="shared" si="121"/>
        <v>3.0308802171376925</v>
      </c>
      <c r="Y362" s="52">
        <f>VLOOKUP(M362,_data_models!$B:$D,3,0)</f>
        <v>46.25</v>
      </c>
      <c r="Z362" s="52">
        <f t="shared" si="113"/>
        <v>50.145204876074381</v>
      </c>
      <c r="AA362" s="53">
        <f t="shared" si="128"/>
        <v>-0.96679928231642265</v>
      </c>
      <c r="AB362" s="53">
        <f t="shared" si="129"/>
        <v>0.96679928231642265</v>
      </c>
      <c r="AC362" s="52">
        <f t="shared" si="130"/>
        <v>-0.43216232946834054</v>
      </c>
      <c r="AD362" s="52">
        <f t="shared" si="131"/>
        <v>-1</v>
      </c>
      <c r="AE362" s="52">
        <f t="shared" si="132"/>
        <v>-1</v>
      </c>
      <c r="AF362" s="52">
        <f t="shared" si="114"/>
        <v>-4.8620041583908034</v>
      </c>
      <c r="AG362" s="76">
        <f t="shared" si="115"/>
        <v>4.8620041583908034</v>
      </c>
      <c r="AH362" s="52">
        <f t="shared" si="116"/>
        <v>0.98080315572076415</v>
      </c>
      <c r="AI362" s="52">
        <f t="shared" si="117"/>
        <v>0.98080315572076415</v>
      </c>
      <c r="AJ362" s="52">
        <f t="shared" si="118"/>
        <v>-0.75071811758225238</v>
      </c>
      <c r="AK362" s="52">
        <f t="shared" si="119"/>
        <v>0.75071811758225238</v>
      </c>
      <c r="AL362" s="57"/>
      <c r="AM362" s="85"/>
    </row>
    <row r="363" spans="1:39" ht="16" customHeight="1" x14ac:dyDescent="0.2">
      <c r="A363" s="19" t="s">
        <v>134</v>
      </c>
      <c r="B363" s="19">
        <v>2016</v>
      </c>
      <c r="C363" s="19">
        <v>6</v>
      </c>
      <c r="D363" s="19" t="s">
        <v>60</v>
      </c>
      <c r="E363" s="47">
        <v>42519</v>
      </c>
      <c r="F363" s="47">
        <v>42521</v>
      </c>
      <c r="G363" s="19">
        <v>5</v>
      </c>
      <c r="H363" s="48">
        <v>51.020408163265309</v>
      </c>
      <c r="I363" s="48">
        <v>48.979591836734691</v>
      </c>
      <c r="J363" s="49">
        <v>0.95</v>
      </c>
      <c r="K363" s="48" t="s">
        <v>60</v>
      </c>
      <c r="L363" s="48" t="s">
        <v>60</v>
      </c>
      <c r="M363" s="47">
        <v>42521</v>
      </c>
      <c r="N363" s="50" t="s">
        <v>60</v>
      </c>
      <c r="O363" s="48">
        <f>VLOOKUP($B363,_data_elections!$A$2:$E$6,5,0)</f>
        <v>51.112004158390803</v>
      </c>
      <c r="P363" s="51">
        <f>IF(ISERROR(VLOOKUP(M363,_data_RCP!$B:$D,3,0)),"",VLOOKUP(M363,_data_RCP!$B:$D,3,0))</f>
        <v>50.577367205542721</v>
      </c>
      <c r="Q363" s="52">
        <f t="shared" si="120"/>
        <v>-9.1595995125494767E-2</v>
      </c>
      <c r="R363" s="53">
        <f t="shared" si="122"/>
        <v>-0.5346369528480821</v>
      </c>
      <c r="S363" s="53">
        <f t="shared" si="123"/>
        <v>9.1595995125494767E-2</v>
      </c>
      <c r="T363" s="53">
        <f t="shared" si="124"/>
        <v>0.5346369528480821</v>
      </c>
      <c r="U363" s="52">
        <f t="shared" si="125"/>
        <v>0.44304095772258734</v>
      </c>
      <c r="V363" s="52">
        <f t="shared" si="126"/>
        <v>1</v>
      </c>
      <c r="W363" s="52">
        <f t="shared" si="127"/>
        <v>1</v>
      </c>
      <c r="X363" s="52">
        <f t="shared" si="121"/>
        <v>0.44304095772258734</v>
      </c>
      <c r="Y363" s="52">
        <f>VLOOKUP(M363,_data_models!$B:$D,3,0)</f>
        <v>46.25</v>
      </c>
      <c r="Z363" s="52">
        <f t="shared" si="113"/>
        <v>49.28259178960267</v>
      </c>
      <c r="AA363" s="53">
        <f t="shared" si="128"/>
        <v>-1.8294123687881338</v>
      </c>
      <c r="AB363" s="53">
        <f t="shared" si="129"/>
        <v>1.8294123687881338</v>
      </c>
      <c r="AC363" s="52">
        <f t="shared" si="130"/>
        <v>-1.2947754159400517</v>
      </c>
      <c r="AD363" s="52">
        <f t="shared" si="131"/>
        <v>-1</v>
      </c>
      <c r="AE363" s="52">
        <f t="shared" si="132"/>
        <v>-1</v>
      </c>
      <c r="AF363" s="52">
        <f t="shared" si="114"/>
        <v>-4.8620041583908034</v>
      </c>
      <c r="AG363" s="76">
        <f t="shared" si="115"/>
        <v>4.8620041583908034</v>
      </c>
      <c r="AH363" s="52">
        <f t="shared" si="116"/>
        <v>-0.31311647398678844</v>
      </c>
      <c r="AI363" s="52">
        <f t="shared" si="117"/>
        <v>0.31311647398678844</v>
      </c>
      <c r="AJ363" s="52">
        <f t="shared" si="118"/>
        <v>-1.182024660818108</v>
      </c>
      <c r="AK363" s="52">
        <f t="shared" si="119"/>
        <v>1.182024660818108</v>
      </c>
      <c r="AL363" s="57"/>
      <c r="AM363" s="85"/>
    </row>
    <row r="364" spans="1:39" ht="16" customHeight="1" x14ac:dyDescent="0.2">
      <c r="A364" s="19" t="s">
        <v>134</v>
      </c>
      <c r="B364" s="19">
        <v>2016</v>
      </c>
      <c r="C364" s="19">
        <v>6</v>
      </c>
      <c r="D364" s="19" t="s">
        <v>60</v>
      </c>
      <c r="E364" s="47">
        <v>42519</v>
      </c>
      <c r="F364" s="47">
        <v>42521</v>
      </c>
      <c r="G364" s="19">
        <v>11</v>
      </c>
      <c r="H364" s="48">
        <v>53.684210526315788</v>
      </c>
      <c r="I364" s="48">
        <v>46.315789473684212</v>
      </c>
      <c r="J364" s="49">
        <v>0.95</v>
      </c>
      <c r="K364" s="48" t="s">
        <v>60</v>
      </c>
      <c r="L364" s="48" t="s">
        <v>60</v>
      </c>
      <c r="M364" s="47">
        <v>42521</v>
      </c>
      <c r="N364" s="50" t="s">
        <v>60</v>
      </c>
      <c r="O364" s="48">
        <f>VLOOKUP($B364,_data_elections!$A$2:$E$6,5,0)</f>
        <v>51.112004158390803</v>
      </c>
      <c r="P364" s="51">
        <f>IF(ISERROR(VLOOKUP(M364,_data_RCP!$B:$D,3,0)),"",VLOOKUP(M364,_data_RCP!$B:$D,3,0))</f>
        <v>50.577367205542721</v>
      </c>
      <c r="Q364" s="52">
        <f t="shared" si="120"/>
        <v>2.5722063679249842</v>
      </c>
      <c r="R364" s="53">
        <f t="shared" si="122"/>
        <v>-0.5346369528480821</v>
      </c>
      <c r="S364" s="53">
        <f t="shared" si="123"/>
        <v>2.5722063679249842</v>
      </c>
      <c r="T364" s="53">
        <f t="shared" si="124"/>
        <v>0.5346369528480821</v>
      </c>
      <c r="U364" s="52">
        <f t="shared" si="125"/>
        <v>-2.0375694150769021</v>
      </c>
      <c r="V364" s="52">
        <f t="shared" si="126"/>
        <v>1</v>
      </c>
      <c r="W364" s="52">
        <f t="shared" si="127"/>
        <v>0</v>
      </c>
      <c r="X364" s="52">
        <f t="shared" si="121"/>
        <v>3.1068433207730664</v>
      </c>
      <c r="Y364" s="52">
        <f>VLOOKUP(M364,_data_models!$B:$D,3,0)</f>
        <v>46.25</v>
      </c>
      <c r="Z364" s="52">
        <f t="shared" si="113"/>
        <v>50.170525910619496</v>
      </c>
      <c r="AA364" s="53">
        <f t="shared" si="128"/>
        <v>-0.94147824777130751</v>
      </c>
      <c r="AB364" s="53">
        <f t="shared" si="129"/>
        <v>0.94147824777130751</v>
      </c>
      <c r="AC364" s="52">
        <f t="shared" si="130"/>
        <v>-0.40684129492322541</v>
      </c>
      <c r="AD364" s="52">
        <f t="shared" si="131"/>
        <v>-1</v>
      </c>
      <c r="AE364" s="52">
        <f t="shared" si="132"/>
        <v>-1</v>
      </c>
      <c r="AF364" s="52">
        <f t="shared" si="114"/>
        <v>-4.8620041583908034</v>
      </c>
      <c r="AG364" s="76">
        <f t="shared" si="115"/>
        <v>4.8620041583908034</v>
      </c>
      <c r="AH364" s="52">
        <f t="shared" si="116"/>
        <v>1.0187847075384511</v>
      </c>
      <c r="AI364" s="52">
        <f t="shared" si="117"/>
        <v>1.0187847075384511</v>
      </c>
      <c r="AJ364" s="52">
        <f t="shared" si="118"/>
        <v>-0.73805760030969481</v>
      </c>
      <c r="AK364" s="52">
        <f t="shared" si="119"/>
        <v>0.73805760030969481</v>
      </c>
      <c r="AL364" s="57"/>
      <c r="AM364" s="85"/>
    </row>
    <row r="365" spans="1:39" ht="16" customHeight="1" x14ac:dyDescent="0.2">
      <c r="A365" s="19" t="s">
        <v>135</v>
      </c>
      <c r="B365" s="19">
        <v>2016</v>
      </c>
      <c r="C365" s="19">
        <v>7</v>
      </c>
      <c r="D365" s="19" t="s">
        <v>60</v>
      </c>
      <c r="E365" s="47">
        <v>42549</v>
      </c>
      <c r="F365" s="47">
        <v>42551</v>
      </c>
      <c r="G365" s="19">
        <v>17</v>
      </c>
      <c r="H365" s="48">
        <v>53.846153846153847</v>
      </c>
      <c r="I365" s="48">
        <v>46.153846153846153</v>
      </c>
      <c r="J365" s="49">
        <v>0.95</v>
      </c>
      <c r="K365" s="48" t="s">
        <v>60</v>
      </c>
      <c r="L365" s="48" t="s">
        <v>60</v>
      </c>
      <c r="M365" s="47">
        <v>42549</v>
      </c>
      <c r="N365" s="50" t="s">
        <v>60</v>
      </c>
      <c r="O365" s="48">
        <f>VLOOKUP($B365,_data_elections!$A$2:$E$6,5,0)</f>
        <v>51.112004158390803</v>
      </c>
      <c r="P365" s="51">
        <f>IF(ISERROR(VLOOKUP(M365,_data_RCP!$B:$D,3,0)),"",VLOOKUP(M365,_data_RCP!$B:$D,3,0))</f>
        <v>54.009433962264154</v>
      </c>
      <c r="Q365" s="52">
        <f t="shared" si="120"/>
        <v>2.7341496877630433</v>
      </c>
      <c r="R365" s="53">
        <f t="shared" si="122"/>
        <v>2.8974298038733508</v>
      </c>
      <c r="S365" s="53">
        <f t="shared" si="123"/>
        <v>2.7341496877630433</v>
      </c>
      <c r="T365" s="53">
        <f t="shared" si="124"/>
        <v>2.8974298038733508</v>
      </c>
      <c r="U365" s="52">
        <f t="shared" si="125"/>
        <v>0.16328011611030746</v>
      </c>
      <c r="V365" s="52">
        <f t="shared" si="126"/>
        <v>1</v>
      </c>
      <c r="W365" s="52">
        <f t="shared" si="127"/>
        <v>1</v>
      </c>
      <c r="X365" s="52">
        <f t="shared" si="121"/>
        <v>-0.16328011611030746</v>
      </c>
      <c r="Y365" s="52">
        <f>VLOOKUP(M365,_data_models!$B:$D,3,0)</f>
        <v>47.066666666666663</v>
      </c>
      <c r="Z365" s="52">
        <f t="shared" si="113"/>
        <v>51.640751491694886</v>
      </c>
      <c r="AA365" s="53">
        <f t="shared" si="128"/>
        <v>0.52874733330408219</v>
      </c>
      <c r="AB365" s="53">
        <f t="shared" si="129"/>
        <v>0.52874733330408219</v>
      </c>
      <c r="AC365" s="52">
        <f t="shared" si="130"/>
        <v>2.3686824705692686</v>
      </c>
      <c r="AD365" s="52">
        <f t="shared" si="131"/>
        <v>1</v>
      </c>
      <c r="AE365" s="52">
        <f t="shared" si="132"/>
        <v>1</v>
      </c>
      <c r="AF365" s="52">
        <f t="shared" si="114"/>
        <v>-4.0453374917241405</v>
      </c>
      <c r="AG365" s="76">
        <f t="shared" si="115"/>
        <v>4.0453374917241405</v>
      </c>
      <c r="AH365" s="52">
        <f t="shared" si="116"/>
        <v>2.8157897458181935</v>
      </c>
      <c r="AI365" s="52">
        <f t="shared" si="117"/>
        <v>2.8157897458181935</v>
      </c>
      <c r="AJ365" s="52">
        <f t="shared" si="118"/>
        <v>1.7130885685887165</v>
      </c>
      <c r="AK365" s="52">
        <f t="shared" si="119"/>
        <v>1.7130885685887165</v>
      </c>
      <c r="AL365" s="57"/>
      <c r="AM365" s="85"/>
    </row>
    <row r="366" spans="1:39" ht="16" customHeight="1" x14ac:dyDescent="0.2">
      <c r="A366" s="19" t="s">
        <v>135</v>
      </c>
      <c r="B366" s="19">
        <v>2016</v>
      </c>
      <c r="C366" s="19">
        <v>7</v>
      </c>
      <c r="D366" s="19" t="s">
        <v>60</v>
      </c>
      <c r="E366" s="47">
        <v>42549</v>
      </c>
      <c r="F366" s="47">
        <v>42551</v>
      </c>
      <c r="G366" s="19">
        <v>10</v>
      </c>
      <c r="H366" s="48">
        <v>53.061224489795919</v>
      </c>
      <c r="I366" s="48">
        <v>46.938775510204081</v>
      </c>
      <c r="J366" s="49">
        <v>0.9</v>
      </c>
      <c r="K366" s="48" t="s">
        <v>60</v>
      </c>
      <c r="L366" s="48" t="s">
        <v>60</v>
      </c>
      <c r="M366" s="47">
        <v>42549</v>
      </c>
      <c r="N366" s="50" t="s">
        <v>60</v>
      </c>
      <c r="O366" s="48">
        <f>VLOOKUP($B366,_data_elections!$A$2:$E$6,5,0)</f>
        <v>51.112004158390803</v>
      </c>
      <c r="P366" s="51">
        <f>IF(ISERROR(VLOOKUP(M366,_data_RCP!$B:$D,3,0)),"",VLOOKUP(M366,_data_RCP!$B:$D,3,0))</f>
        <v>54.009433962264154</v>
      </c>
      <c r="Q366" s="52">
        <f t="shared" si="120"/>
        <v>1.9492203314051153</v>
      </c>
      <c r="R366" s="53">
        <f t="shared" si="122"/>
        <v>2.8974298038733508</v>
      </c>
      <c r="S366" s="53">
        <f t="shared" si="123"/>
        <v>1.9492203314051153</v>
      </c>
      <c r="T366" s="53">
        <f t="shared" si="124"/>
        <v>2.8974298038733508</v>
      </c>
      <c r="U366" s="52">
        <f t="shared" si="125"/>
        <v>0.9482094724682355</v>
      </c>
      <c r="V366" s="52">
        <f t="shared" si="126"/>
        <v>1</v>
      </c>
      <c r="W366" s="52">
        <f t="shared" si="127"/>
        <v>1</v>
      </c>
      <c r="X366" s="52">
        <f t="shared" si="121"/>
        <v>-0.9482094724682355</v>
      </c>
      <c r="Y366" s="52">
        <f>VLOOKUP(M366,_data_models!$B:$D,3,0)</f>
        <v>47.066666666666663</v>
      </c>
      <c r="Z366" s="52">
        <f t="shared" si="113"/>
        <v>51.37910837290891</v>
      </c>
      <c r="AA366" s="53">
        <f t="shared" si="128"/>
        <v>0.26710421451810618</v>
      </c>
      <c r="AB366" s="53">
        <f t="shared" si="129"/>
        <v>0.26710421451810618</v>
      </c>
      <c r="AC366" s="52">
        <f t="shared" si="130"/>
        <v>2.6303255893552446</v>
      </c>
      <c r="AD366" s="52">
        <f t="shared" si="131"/>
        <v>1</v>
      </c>
      <c r="AE366" s="52">
        <f t="shared" si="132"/>
        <v>1</v>
      </c>
      <c r="AF366" s="52">
        <f t="shared" si="114"/>
        <v>-4.0453374917241405</v>
      </c>
      <c r="AG366" s="76">
        <f t="shared" si="115"/>
        <v>4.0453374917241405</v>
      </c>
      <c r="AH366" s="52">
        <f t="shared" si="116"/>
        <v>2.4233250676392331</v>
      </c>
      <c r="AI366" s="52">
        <f t="shared" si="117"/>
        <v>2.4233250676392331</v>
      </c>
      <c r="AJ366" s="52">
        <f t="shared" si="118"/>
        <v>1.582267009195732</v>
      </c>
      <c r="AK366" s="52">
        <f t="shared" si="119"/>
        <v>1.582267009195732</v>
      </c>
      <c r="AL366" s="57"/>
      <c r="AM366" s="85"/>
    </row>
    <row r="367" spans="1:39" ht="16" customHeight="1" x14ac:dyDescent="0.2">
      <c r="A367" s="19" t="s">
        <v>135</v>
      </c>
      <c r="B367" s="19">
        <v>2016</v>
      </c>
      <c r="C367" s="19">
        <v>7</v>
      </c>
      <c r="D367" s="19" t="s">
        <v>60</v>
      </c>
      <c r="E367" s="47">
        <v>42549</v>
      </c>
      <c r="F367" s="47">
        <v>42551</v>
      </c>
      <c r="G367" s="19">
        <v>1</v>
      </c>
      <c r="H367" s="48">
        <v>52.688172043010752</v>
      </c>
      <c r="I367" s="48">
        <v>47.311827956989248</v>
      </c>
      <c r="J367" s="49">
        <v>0.8</v>
      </c>
      <c r="K367" s="48" t="s">
        <v>60</v>
      </c>
      <c r="L367" s="48" t="s">
        <v>60</v>
      </c>
      <c r="M367" s="47">
        <v>42549</v>
      </c>
      <c r="N367" s="50" t="s">
        <v>60</v>
      </c>
      <c r="O367" s="48">
        <f>VLOOKUP($B367,_data_elections!$A$2:$E$6,5,0)</f>
        <v>51.112004158390803</v>
      </c>
      <c r="P367" s="51">
        <f>IF(ISERROR(VLOOKUP(M367,_data_RCP!$B:$D,3,0)),"",VLOOKUP(M367,_data_RCP!$B:$D,3,0))</f>
        <v>54.009433962264154</v>
      </c>
      <c r="Q367" s="52">
        <f t="shared" si="120"/>
        <v>1.5761678846199487</v>
      </c>
      <c r="R367" s="53">
        <f t="shared" si="122"/>
        <v>2.8974298038733508</v>
      </c>
      <c r="S367" s="53">
        <f t="shared" si="123"/>
        <v>1.5761678846199487</v>
      </c>
      <c r="T367" s="53">
        <f t="shared" si="124"/>
        <v>2.8974298038733508</v>
      </c>
      <c r="U367" s="52">
        <f t="shared" si="125"/>
        <v>1.3212619192534021</v>
      </c>
      <c r="V367" s="52">
        <f t="shared" si="126"/>
        <v>1</v>
      </c>
      <c r="W367" s="52">
        <f t="shared" si="127"/>
        <v>1</v>
      </c>
      <c r="X367" s="52">
        <f t="shared" si="121"/>
        <v>-1.3212619192534021</v>
      </c>
      <c r="Y367" s="52">
        <f>VLOOKUP(M367,_data_models!$B:$D,3,0)</f>
        <v>47.066666666666663</v>
      </c>
      <c r="Z367" s="52">
        <f t="shared" si="113"/>
        <v>51.254757557313859</v>
      </c>
      <c r="AA367" s="53">
        <f t="shared" si="128"/>
        <v>0.14275339892305539</v>
      </c>
      <c r="AB367" s="53">
        <f t="shared" si="129"/>
        <v>0.14275339892305539</v>
      </c>
      <c r="AC367" s="52">
        <f t="shared" si="130"/>
        <v>2.7546764049502954</v>
      </c>
      <c r="AD367" s="52">
        <f t="shared" si="131"/>
        <v>1</v>
      </c>
      <c r="AE367" s="52">
        <f t="shared" si="132"/>
        <v>1</v>
      </c>
      <c r="AF367" s="52">
        <f t="shared" si="114"/>
        <v>-4.0453374917241405</v>
      </c>
      <c r="AG367" s="76">
        <f t="shared" si="115"/>
        <v>4.0453374917241405</v>
      </c>
      <c r="AH367" s="52">
        <f t="shared" si="116"/>
        <v>2.2367988442466498</v>
      </c>
      <c r="AI367" s="52">
        <f t="shared" si="117"/>
        <v>2.2367988442466498</v>
      </c>
      <c r="AJ367" s="52">
        <f t="shared" si="118"/>
        <v>1.5200916013982066</v>
      </c>
      <c r="AK367" s="52">
        <f t="shared" si="119"/>
        <v>1.5200916013982066</v>
      </c>
      <c r="AL367" s="57"/>
      <c r="AM367" s="85"/>
    </row>
    <row r="368" spans="1:39" ht="16" customHeight="1" x14ac:dyDescent="0.2">
      <c r="A368" s="19" t="s">
        <v>135</v>
      </c>
      <c r="B368" s="19">
        <v>2016</v>
      </c>
      <c r="C368" s="19">
        <v>7</v>
      </c>
      <c r="D368" s="19" t="s">
        <v>60</v>
      </c>
      <c r="E368" s="47">
        <v>42549</v>
      </c>
      <c r="F368" s="47">
        <v>42551</v>
      </c>
      <c r="G368" s="19">
        <v>4</v>
      </c>
      <c r="H368" s="48">
        <v>52.631578947368418</v>
      </c>
      <c r="I368" s="48">
        <v>47.368421052631582</v>
      </c>
      <c r="J368" s="49">
        <v>0.6</v>
      </c>
      <c r="K368" s="48" t="s">
        <v>60</v>
      </c>
      <c r="L368" s="48" t="s">
        <v>60</v>
      </c>
      <c r="M368" s="47">
        <v>42549</v>
      </c>
      <c r="N368" s="50" t="s">
        <v>60</v>
      </c>
      <c r="O368" s="48">
        <f>VLOOKUP($B368,_data_elections!$A$2:$E$6,5,0)</f>
        <v>51.112004158390803</v>
      </c>
      <c r="P368" s="51">
        <f>IF(ISERROR(VLOOKUP(M368,_data_RCP!$B:$D,3,0)),"",VLOOKUP(M368,_data_RCP!$B:$D,3,0))</f>
        <v>54.009433962264154</v>
      </c>
      <c r="Q368" s="52">
        <f t="shared" si="120"/>
        <v>1.5195747889776143</v>
      </c>
      <c r="R368" s="53">
        <f t="shared" si="122"/>
        <v>2.8974298038733508</v>
      </c>
      <c r="S368" s="53">
        <f t="shared" si="123"/>
        <v>1.5195747889776143</v>
      </c>
      <c r="T368" s="53">
        <f t="shared" si="124"/>
        <v>2.8974298038733508</v>
      </c>
      <c r="U368" s="52">
        <f t="shared" si="125"/>
        <v>1.3778550148957365</v>
      </c>
      <c r="V368" s="52">
        <f t="shared" si="126"/>
        <v>1</v>
      </c>
      <c r="W368" s="52">
        <f t="shared" si="127"/>
        <v>1</v>
      </c>
      <c r="X368" s="52">
        <f t="shared" si="121"/>
        <v>-1.3778550148957365</v>
      </c>
      <c r="Y368" s="52">
        <f>VLOOKUP(M368,_data_models!$B:$D,3,0)</f>
        <v>47.066666666666663</v>
      </c>
      <c r="Z368" s="52">
        <f t="shared" si="113"/>
        <v>51.235893192099745</v>
      </c>
      <c r="AA368" s="53">
        <f t="shared" si="128"/>
        <v>0.12388903370894155</v>
      </c>
      <c r="AB368" s="53">
        <f t="shared" si="129"/>
        <v>0.12388903370894155</v>
      </c>
      <c r="AC368" s="52">
        <f t="shared" si="130"/>
        <v>2.7735407701644093</v>
      </c>
      <c r="AD368" s="52">
        <f t="shared" si="131"/>
        <v>1</v>
      </c>
      <c r="AE368" s="52">
        <f t="shared" si="132"/>
        <v>1</v>
      </c>
      <c r="AF368" s="52">
        <f t="shared" si="114"/>
        <v>-4.0453374917241405</v>
      </c>
      <c r="AG368" s="76">
        <f t="shared" si="115"/>
        <v>4.0453374917241405</v>
      </c>
      <c r="AH368" s="52">
        <f t="shared" si="116"/>
        <v>2.208502296425479</v>
      </c>
      <c r="AI368" s="52">
        <f t="shared" si="117"/>
        <v>2.208502296425479</v>
      </c>
      <c r="AJ368" s="52">
        <f t="shared" si="118"/>
        <v>1.5106594187911497</v>
      </c>
      <c r="AK368" s="52">
        <f t="shared" si="119"/>
        <v>1.5106594187911497</v>
      </c>
      <c r="AL368" s="57"/>
      <c r="AM368" s="85"/>
    </row>
    <row r="369" spans="1:39" ht="16" customHeight="1" x14ac:dyDescent="0.2">
      <c r="A369" s="19" t="s">
        <v>135</v>
      </c>
      <c r="B369" s="19">
        <v>2016</v>
      </c>
      <c r="C369" s="19">
        <v>7</v>
      </c>
      <c r="D369" s="19" t="s">
        <v>60</v>
      </c>
      <c r="E369" s="47">
        <v>42549</v>
      </c>
      <c r="F369" s="47">
        <v>42551</v>
      </c>
      <c r="G369" s="19">
        <v>8</v>
      </c>
      <c r="H369" s="48">
        <v>54.444444444444443</v>
      </c>
      <c r="I369" s="48">
        <v>45.555555555555557</v>
      </c>
      <c r="J369" s="49">
        <v>0.95</v>
      </c>
      <c r="K369" s="48" t="s">
        <v>60</v>
      </c>
      <c r="L369" s="48" t="s">
        <v>60</v>
      </c>
      <c r="M369" s="47">
        <v>42549</v>
      </c>
      <c r="N369" s="50" t="s">
        <v>60</v>
      </c>
      <c r="O369" s="48">
        <f>VLOOKUP($B369,_data_elections!$A$2:$E$6,5,0)</f>
        <v>51.112004158390803</v>
      </c>
      <c r="P369" s="51">
        <f>IF(ISERROR(VLOOKUP(M369,_data_RCP!$B:$D,3,0)),"",VLOOKUP(M369,_data_RCP!$B:$D,3,0))</f>
        <v>54.009433962264154</v>
      </c>
      <c r="Q369" s="52">
        <f t="shared" si="120"/>
        <v>3.3324402860536395</v>
      </c>
      <c r="R369" s="53">
        <f t="shared" si="122"/>
        <v>2.8974298038733508</v>
      </c>
      <c r="S369" s="53">
        <f t="shared" si="123"/>
        <v>3.3324402860536395</v>
      </c>
      <c r="T369" s="53">
        <f t="shared" si="124"/>
        <v>2.8974298038733508</v>
      </c>
      <c r="U369" s="52">
        <f t="shared" si="125"/>
        <v>-0.4350104821802887</v>
      </c>
      <c r="V369" s="52">
        <f t="shared" si="126"/>
        <v>-1</v>
      </c>
      <c r="W369" s="52">
        <f t="shared" si="127"/>
        <v>-1</v>
      </c>
      <c r="X369" s="52">
        <f t="shared" si="121"/>
        <v>0.4350104821802887</v>
      </c>
      <c r="Y369" s="52">
        <f>VLOOKUP(M369,_data_models!$B:$D,3,0)</f>
        <v>47.066666666666663</v>
      </c>
      <c r="Z369" s="52">
        <f t="shared" si="113"/>
        <v>51.840181691125089</v>
      </c>
      <c r="AA369" s="53">
        <f t="shared" si="128"/>
        <v>0.72817753273428565</v>
      </c>
      <c r="AB369" s="53">
        <f t="shared" si="129"/>
        <v>0.72817753273428565</v>
      </c>
      <c r="AC369" s="52">
        <f t="shared" si="130"/>
        <v>2.1692522711390652</v>
      </c>
      <c r="AD369" s="52">
        <f t="shared" si="131"/>
        <v>1</v>
      </c>
      <c r="AE369" s="52">
        <f t="shared" si="132"/>
        <v>1</v>
      </c>
      <c r="AF369" s="52">
        <f t="shared" si="114"/>
        <v>-4.0453374917241405</v>
      </c>
      <c r="AG369" s="76">
        <f t="shared" si="115"/>
        <v>4.0453374917241405</v>
      </c>
      <c r="AH369" s="52">
        <f t="shared" si="116"/>
        <v>3.1149350449634952</v>
      </c>
      <c r="AI369" s="52">
        <f t="shared" si="117"/>
        <v>3.1149350449634952</v>
      </c>
      <c r="AJ369" s="52">
        <f t="shared" si="118"/>
        <v>1.8128036683038147</v>
      </c>
      <c r="AK369" s="52">
        <f t="shared" si="119"/>
        <v>1.8128036683038147</v>
      </c>
      <c r="AL369" s="57"/>
      <c r="AM369" s="85"/>
    </row>
    <row r="370" spans="1:39" ht="16" customHeight="1" x14ac:dyDescent="0.2">
      <c r="A370" s="19" t="s">
        <v>135</v>
      </c>
      <c r="B370" s="19">
        <v>2016</v>
      </c>
      <c r="C370" s="19">
        <v>7</v>
      </c>
      <c r="D370" s="19" t="s">
        <v>60</v>
      </c>
      <c r="E370" s="47">
        <v>42549</v>
      </c>
      <c r="F370" s="47">
        <v>42551</v>
      </c>
      <c r="G370" s="19">
        <v>5</v>
      </c>
      <c r="H370" s="48">
        <v>53.608247422680414</v>
      </c>
      <c r="I370" s="48">
        <v>46.391752577319586</v>
      </c>
      <c r="J370" s="49">
        <v>0.9</v>
      </c>
      <c r="K370" s="48" t="s">
        <v>60</v>
      </c>
      <c r="L370" s="48" t="s">
        <v>60</v>
      </c>
      <c r="M370" s="47">
        <v>42549</v>
      </c>
      <c r="N370" s="50" t="s">
        <v>60</v>
      </c>
      <c r="O370" s="48">
        <f>VLOOKUP($B370,_data_elections!$A$2:$E$6,5,0)</f>
        <v>51.112004158390803</v>
      </c>
      <c r="P370" s="51">
        <f>IF(ISERROR(VLOOKUP(M370,_data_RCP!$B:$D,3,0)),"",VLOOKUP(M370,_data_RCP!$B:$D,3,0))</f>
        <v>54.009433962264154</v>
      </c>
      <c r="Q370" s="52">
        <f t="shared" si="120"/>
        <v>2.4962432642896104</v>
      </c>
      <c r="R370" s="53">
        <f t="shared" si="122"/>
        <v>2.8974298038733508</v>
      </c>
      <c r="S370" s="53">
        <f t="shared" si="123"/>
        <v>2.4962432642896104</v>
      </c>
      <c r="T370" s="53">
        <f t="shared" si="124"/>
        <v>2.8974298038733508</v>
      </c>
      <c r="U370" s="52">
        <f t="shared" si="125"/>
        <v>0.4011865395837404</v>
      </c>
      <c r="V370" s="52">
        <f t="shared" si="126"/>
        <v>1</v>
      </c>
      <c r="W370" s="52">
        <f t="shared" si="127"/>
        <v>1</v>
      </c>
      <c r="X370" s="52">
        <f t="shared" si="121"/>
        <v>-0.4011865395837404</v>
      </c>
      <c r="Y370" s="52">
        <f>VLOOKUP(M370,_data_models!$B:$D,3,0)</f>
        <v>47.066666666666663</v>
      </c>
      <c r="Z370" s="52">
        <f t="shared" si="113"/>
        <v>51.561449350537082</v>
      </c>
      <c r="AA370" s="53">
        <f t="shared" si="128"/>
        <v>0.44944519214627832</v>
      </c>
      <c r="AB370" s="53">
        <f t="shared" si="129"/>
        <v>0.44944519214627832</v>
      </c>
      <c r="AC370" s="52">
        <f t="shared" si="130"/>
        <v>2.4479846117270725</v>
      </c>
      <c r="AD370" s="52">
        <f t="shared" si="131"/>
        <v>1</v>
      </c>
      <c r="AE370" s="52">
        <f t="shared" si="132"/>
        <v>1</v>
      </c>
      <c r="AF370" s="52">
        <f t="shared" si="114"/>
        <v>-4.0453374917241405</v>
      </c>
      <c r="AG370" s="76">
        <f t="shared" si="115"/>
        <v>4.0453374917241405</v>
      </c>
      <c r="AH370" s="52">
        <f t="shared" si="116"/>
        <v>2.6968365340814842</v>
      </c>
      <c r="AI370" s="52">
        <f t="shared" si="117"/>
        <v>2.6968365340814842</v>
      </c>
      <c r="AJ370" s="52">
        <f t="shared" si="118"/>
        <v>1.6734374980098181</v>
      </c>
      <c r="AK370" s="52">
        <f t="shared" si="119"/>
        <v>1.6734374980098181</v>
      </c>
      <c r="AL370" s="57"/>
      <c r="AM370" s="85"/>
    </row>
    <row r="371" spans="1:39" ht="16" customHeight="1" x14ac:dyDescent="0.2">
      <c r="A371" s="19" t="s">
        <v>135</v>
      </c>
      <c r="B371" s="19">
        <v>2016</v>
      </c>
      <c r="C371" s="19">
        <v>7</v>
      </c>
      <c r="D371" s="19" t="s">
        <v>60</v>
      </c>
      <c r="E371" s="47">
        <v>42549</v>
      </c>
      <c r="F371" s="47">
        <v>42551</v>
      </c>
      <c r="G371" s="19">
        <v>2</v>
      </c>
      <c r="H371" s="48">
        <v>56.12244897959183</v>
      </c>
      <c r="I371" s="48">
        <v>43.87755102040817</v>
      </c>
      <c r="J371" s="49">
        <v>0.9</v>
      </c>
      <c r="K371" s="48" t="s">
        <v>60</v>
      </c>
      <c r="L371" s="48" t="s">
        <v>60</v>
      </c>
      <c r="M371" s="47">
        <v>42549</v>
      </c>
      <c r="N371" s="50" t="s">
        <v>60</v>
      </c>
      <c r="O371" s="48">
        <f>VLOOKUP($B371,_data_elections!$A$2:$E$6,5,0)</f>
        <v>51.112004158390803</v>
      </c>
      <c r="P371" s="51">
        <f>IF(ISERROR(VLOOKUP(M371,_data_RCP!$B:$D,3,0)),"",VLOOKUP(M371,_data_RCP!$B:$D,3,0))</f>
        <v>54.009433962264154</v>
      </c>
      <c r="Q371" s="52">
        <f t="shared" si="120"/>
        <v>5.0104448212010269</v>
      </c>
      <c r="R371" s="53">
        <f t="shared" si="122"/>
        <v>2.8974298038733508</v>
      </c>
      <c r="S371" s="53">
        <f t="shared" si="123"/>
        <v>5.0104448212010269</v>
      </c>
      <c r="T371" s="53">
        <f t="shared" si="124"/>
        <v>2.8974298038733508</v>
      </c>
      <c r="U371" s="52">
        <f t="shared" si="125"/>
        <v>-2.113015017327676</v>
      </c>
      <c r="V371" s="52">
        <f t="shared" si="126"/>
        <v>-1</v>
      </c>
      <c r="W371" s="52">
        <f t="shared" si="127"/>
        <v>-1</v>
      </c>
      <c r="X371" s="52">
        <f t="shared" si="121"/>
        <v>2.113015017327676</v>
      </c>
      <c r="Y371" s="52">
        <f>VLOOKUP(M371,_data_models!$B:$D,3,0)</f>
        <v>47.066666666666663</v>
      </c>
      <c r="Z371" s="52">
        <f t="shared" si="113"/>
        <v>52.399516536174218</v>
      </c>
      <c r="AA371" s="53">
        <f t="shared" si="128"/>
        <v>1.2875123777834148</v>
      </c>
      <c r="AB371" s="53">
        <f t="shared" si="129"/>
        <v>1.2875123777834148</v>
      </c>
      <c r="AC371" s="52">
        <f t="shared" si="130"/>
        <v>1.609917426089936</v>
      </c>
      <c r="AD371" s="52">
        <f t="shared" si="131"/>
        <v>1</v>
      </c>
      <c r="AE371" s="52">
        <f t="shared" si="132"/>
        <v>1</v>
      </c>
      <c r="AF371" s="52">
        <f t="shared" si="114"/>
        <v>-4.0453374917241405</v>
      </c>
      <c r="AG371" s="76">
        <f t="shared" si="115"/>
        <v>4.0453374917241405</v>
      </c>
      <c r="AH371" s="52">
        <f t="shared" si="116"/>
        <v>3.9539373125371924</v>
      </c>
      <c r="AI371" s="52">
        <f t="shared" si="117"/>
        <v>3.9539373125371924</v>
      </c>
      <c r="AJ371" s="52">
        <f t="shared" si="118"/>
        <v>2.0924710908283828</v>
      </c>
      <c r="AK371" s="52">
        <f t="shared" si="119"/>
        <v>2.0924710908283828</v>
      </c>
      <c r="AL371" s="57"/>
      <c r="AM371" s="85"/>
    </row>
    <row r="372" spans="1:39" ht="16" customHeight="1" x14ac:dyDescent="0.2">
      <c r="A372" s="19" t="s">
        <v>135</v>
      </c>
      <c r="B372" s="19">
        <v>2016</v>
      </c>
      <c r="C372" s="19">
        <v>7</v>
      </c>
      <c r="D372" s="19" t="s">
        <v>60</v>
      </c>
      <c r="E372" s="47">
        <v>42549</v>
      </c>
      <c r="F372" s="47">
        <v>42551</v>
      </c>
      <c r="G372" s="19">
        <v>9</v>
      </c>
      <c r="H372" s="48">
        <v>52</v>
      </c>
      <c r="I372" s="48">
        <v>48</v>
      </c>
      <c r="J372" s="49">
        <v>0.9</v>
      </c>
      <c r="K372" s="48" t="s">
        <v>60</v>
      </c>
      <c r="L372" s="48" t="s">
        <v>60</v>
      </c>
      <c r="M372" s="47">
        <v>42549</v>
      </c>
      <c r="N372" s="50" t="s">
        <v>60</v>
      </c>
      <c r="O372" s="48">
        <f>VLOOKUP($B372,_data_elections!$A$2:$E$6,5,0)</f>
        <v>51.112004158390803</v>
      </c>
      <c r="P372" s="51">
        <f>IF(ISERROR(VLOOKUP(M372,_data_RCP!$B:$D,3,0)),"",VLOOKUP(M372,_data_RCP!$B:$D,3,0))</f>
        <v>54.009433962264154</v>
      </c>
      <c r="Q372" s="52">
        <f t="shared" si="120"/>
        <v>0.88799584160919665</v>
      </c>
      <c r="R372" s="53">
        <f t="shared" si="122"/>
        <v>2.8974298038733508</v>
      </c>
      <c r="S372" s="53">
        <f t="shared" si="123"/>
        <v>0.88799584160919665</v>
      </c>
      <c r="T372" s="53">
        <f t="shared" si="124"/>
        <v>2.8974298038733508</v>
      </c>
      <c r="U372" s="52">
        <f t="shared" si="125"/>
        <v>2.0094339622641542</v>
      </c>
      <c r="V372" s="52">
        <f t="shared" si="126"/>
        <v>1</v>
      </c>
      <c r="W372" s="52">
        <f t="shared" si="127"/>
        <v>1</v>
      </c>
      <c r="X372" s="52">
        <f t="shared" si="121"/>
        <v>-2.0094339622641542</v>
      </c>
      <c r="Y372" s="52">
        <f>VLOOKUP(M372,_data_models!$B:$D,3,0)</f>
        <v>47.066666666666663</v>
      </c>
      <c r="Z372" s="52">
        <f t="shared" si="113"/>
        <v>51.025366876310272</v>
      </c>
      <c r="AA372" s="53">
        <f t="shared" si="128"/>
        <v>-8.6637282080531008E-2</v>
      </c>
      <c r="AB372" s="53">
        <f t="shared" si="129"/>
        <v>8.6637282080531008E-2</v>
      </c>
      <c r="AC372" s="52">
        <f t="shared" si="130"/>
        <v>2.8107925217928198</v>
      </c>
      <c r="AD372" s="52">
        <f t="shared" si="131"/>
        <v>1</v>
      </c>
      <c r="AE372" s="52">
        <f t="shared" si="132"/>
        <v>1</v>
      </c>
      <c r="AF372" s="52">
        <f t="shared" si="114"/>
        <v>-4.0453374917241405</v>
      </c>
      <c r="AG372" s="76">
        <f t="shared" si="115"/>
        <v>4.0453374917241405</v>
      </c>
      <c r="AH372" s="52">
        <f t="shared" si="116"/>
        <v>1.8927128227412737</v>
      </c>
      <c r="AI372" s="52">
        <f t="shared" si="117"/>
        <v>1.8927128227412737</v>
      </c>
      <c r="AJ372" s="52">
        <f t="shared" si="118"/>
        <v>1.4053962608964099</v>
      </c>
      <c r="AK372" s="52">
        <f t="shared" si="119"/>
        <v>1.4053962608964099</v>
      </c>
      <c r="AL372" s="57"/>
      <c r="AM372" s="85"/>
    </row>
    <row r="373" spans="1:39" ht="16" customHeight="1" x14ac:dyDescent="0.2">
      <c r="A373" s="19" t="s">
        <v>135</v>
      </c>
      <c r="B373" s="19">
        <v>2016</v>
      </c>
      <c r="C373" s="19">
        <v>7</v>
      </c>
      <c r="D373" s="19" t="s">
        <v>60</v>
      </c>
      <c r="E373" s="47">
        <v>42549</v>
      </c>
      <c r="F373" s="47">
        <v>42551</v>
      </c>
      <c r="G373" s="19">
        <v>3</v>
      </c>
      <c r="H373" s="48">
        <v>55.555555555555557</v>
      </c>
      <c r="I373" s="48">
        <v>44.444444444444443</v>
      </c>
      <c r="J373" s="49">
        <v>1</v>
      </c>
      <c r="K373" s="48" t="s">
        <v>60</v>
      </c>
      <c r="L373" s="48" t="s">
        <v>60</v>
      </c>
      <c r="M373" s="47">
        <v>42549</v>
      </c>
      <c r="N373" s="50" t="s">
        <v>60</v>
      </c>
      <c r="O373" s="48">
        <f>VLOOKUP($B373,_data_elections!$A$2:$E$6,5,0)</f>
        <v>51.112004158390803</v>
      </c>
      <c r="P373" s="51">
        <f>IF(ISERROR(VLOOKUP(M373,_data_RCP!$B:$D,3,0)),"",VLOOKUP(M373,_data_RCP!$B:$D,3,0))</f>
        <v>54.009433962264154</v>
      </c>
      <c r="Q373" s="52">
        <f t="shared" si="120"/>
        <v>4.4435513971647538</v>
      </c>
      <c r="R373" s="53">
        <f t="shared" si="122"/>
        <v>2.8974298038733508</v>
      </c>
      <c r="S373" s="53">
        <f t="shared" si="123"/>
        <v>4.4435513971647538</v>
      </c>
      <c r="T373" s="53">
        <f t="shared" si="124"/>
        <v>2.8974298038733508</v>
      </c>
      <c r="U373" s="52">
        <f t="shared" si="125"/>
        <v>-1.546121593291403</v>
      </c>
      <c r="V373" s="52">
        <f t="shared" si="126"/>
        <v>-1</v>
      </c>
      <c r="W373" s="52">
        <f t="shared" si="127"/>
        <v>-1</v>
      </c>
      <c r="X373" s="52">
        <f t="shared" si="121"/>
        <v>1.546121593291403</v>
      </c>
      <c r="Y373" s="52">
        <f>VLOOKUP(M373,_data_models!$B:$D,3,0)</f>
        <v>47.066666666666663</v>
      </c>
      <c r="Z373" s="52">
        <f t="shared" si="113"/>
        <v>52.210552061495456</v>
      </c>
      <c r="AA373" s="53">
        <f t="shared" si="128"/>
        <v>1.0985479031046523</v>
      </c>
      <c r="AB373" s="53">
        <f t="shared" si="129"/>
        <v>1.0985479031046523</v>
      </c>
      <c r="AC373" s="52">
        <f t="shared" si="130"/>
        <v>1.7988819007686985</v>
      </c>
      <c r="AD373" s="52">
        <f t="shared" si="131"/>
        <v>1</v>
      </c>
      <c r="AE373" s="52">
        <f t="shared" si="132"/>
        <v>1</v>
      </c>
      <c r="AF373" s="52">
        <f t="shared" si="114"/>
        <v>-4.0453374917241405</v>
      </c>
      <c r="AG373" s="76">
        <f t="shared" si="115"/>
        <v>4.0453374917241405</v>
      </c>
      <c r="AH373" s="52">
        <f t="shared" si="116"/>
        <v>3.6704906005190523</v>
      </c>
      <c r="AI373" s="52">
        <f t="shared" si="117"/>
        <v>3.6704906005190523</v>
      </c>
      <c r="AJ373" s="52">
        <f t="shared" si="118"/>
        <v>1.9979888534890051</v>
      </c>
      <c r="AK373" s="52">
        <f t="shared" si="119"/>
        <v>1.9979888534890051</v>
      </c>
      <c r="AL373" s="57"/>
      <c r="AM373" s="85"/>
    </row>
    <row r="374" spans="1:39" ht="16" customHeight="1" x14ac:dyDescent="0.2">
      <c r="A374" s="19" t="s">
        <v>135</v>
      </c>
      <c r="B374" s="19">
        <v>2016</v>
      </c>
      <c r="C374" s="19">
        <v>7</v>
      </c>
      <c r="D374" s="19" t="s">
        <v>60</v>
      </c>
      <c r="E374" s="47">
        <v>42549</v>
      </c>
      <c r="F374" s="47">
        <v>42551</v>
      </c>
      <c r="G374" s="19">
        <v>19</v>
      </c>
      <c r="H374" s="48">
        <v>53.125</v>
      </c>
      <c r="I374" s="48">
        <v>46.875</v>
      </c>
      <c r="J374" s="49">
        <v>0.7</v>
      </c>
      <c r="K374" s="48" t="s">
        <v>60</v>
      </c>
      <c r="L374" s="48" t="s">
        <v>60</v>
      </c>
      <c r="M374" s="47">
        <v>42551</v>
      </c>
      <c r="N374" s="50" t="s">
        <v>60</v>
      </c>
      <c r="O374" s="48">
        <f>VLOOKUP($B374,_data_elections!$A$2:$E$6,5,0)</f>
        <v>51.112004158390803</v>
      </c>
      <c r="P374" s="51">
        <f>IF(ISERROR(VLOOKUP(M374,_data_RCP!$B:$D,3,0)),"",VLOOKUP(M374,_data_RCP!$B:$D,3,0))</f>
        <v>52.843601895734594</v>
      </c>
      <c r="Q374" s="52">
        <f t="shared" si="120"/>
        <v>2.0129958416091966</v>
      </c>
      <c r="R374" s="53">
        <f t="shared" si="122"/>
        <v>1.7315977373437903</v>
      </c>
      <c r="S374" s="53">
        <f t="shared" si="123"/>
        <v>2.0129958416091966</v>
      </c>
      <c r="T374" s="53">
        <f t="shared" si="124"/>
        <v>1.7315977373437903</v>
      </c>
      <c r="U374" s="52">
        <f t="shared" si="125"/>
        <v>-0.28139810426540635</v>
      </c>
      <c r="V374" s="52">
        <f t="shared" si="126"/>
        <v>-1</v>
      </c>
      <c r="W374" s="52">
        <f t="shared" si="127"/>
        <v>-1</v>
      </c>
      <c r="X374" s="52">
        <f t="shared" si="121"/>
        <v>0.28139810426540635</v>
      </c>
      <c r="Y374" s="52">
        <f>VLOOKUP(M374,_data_models!$B:$D,3,0)</f>
        <v>47.066666666666663</v>
      </c>
      <c r="Z374" s="52">
        <f t="shared" si="113"/>
        <v>51.011756187467086</v>
      </c>
      <c r="AA374" s="53">
        <f t="shared" si="128"/>
        <v>-0.10024797092371784</v>
      </c>
      <c r="AB374" s="53">
        <f t="shared" si="129"/>
        <v>0.10024797092371784</v>
      </c>
      <c r="AC374" s="52">
        <f t="shared" si="130"/>
        <v>1.6313497664200725</v>
      </c>
      <c r="AD374" s="52">
        <f t="shared" si="131"/>
        <v>1</v>
      </c>
      <c r="AE374" s="52">
        <f t="shared" si="132"/>
        <v>1</v>
      </c>
      <c r="AF374" s="52">
        <f t="shared" si="114"/>
        <v>-4.0453374917241405</v>
      </c>
      <c r="AG374" s="76">
        <f t="shared" si="115"/>
        <v>4.0453374917241405</v>
      </c>
      <c r="AH374" s="52">
        <f t="shared" si="116"/>
        <v>1.8722967894764935</v>
      </c>
      <c r="AI374" s="52">
        <f t="shared" si="117"/>
        <v>1.8722967894764935</v>
      </c>
      <c r="AJ374" s="52">
        <f t="shared" si="118"/>
        <v>0.81567488321003623</v>
      </c>
      <c r="AK374" s="52">
        <f t="shared" si="119"/>
        <v>0.81567488321003623</v>
      </c>
      <c r="AL374" s="57"/>
      <c r="AM374" s="85"/>
    </row>
    <row r="375" spans="1:39" ht="16" customHeight="1" x14ac:dyDescent="0.2">
      <c r="A375" s="19" t="s">
        <v>135</v>
      </c>
      <c r="B375" s="19">
        <v>2016</v>
      </c>
      <c r="C375" s="19">
        <v>7</v>
      </c>
      <c r="D375" s="19" t="s">
        <v>60</v>
      </c>
      <c r="E375" s="47">
        <v>42549</v>
      </c>
      <c r="F375" s="47">
        <v>42551</v>
      </c>
      <c r="G375" s="19">
        <v>7</v>
      </c>
      <c r="H375" s="48">
        <v>56.98924731182796</v>
      </c>
      <c r="I375" s="48">
        <v>43.01075268817204</v>
      </c>
      <c r="J375" s="49">
        <v>0.95</v>
      </c>
      <c r="K375" s="48" t="s">
        <v>60</v>
      </c>
      <c r="L375" s="48" t="s">
        <v>60</v>
      </c>
      <c r="M375" s="47">
        <v>42551</v>
      </c>
      <c r="N375" s="50" t="s">
        <v>60</v>
      </c>
      <c r="O375" s="48">
        <f>VLOOKUP($B375,_data_elections!$A$2:$E$6,5,0)</f>
        <v>51.112004158390803</v>
      </c>
      <c r="P375" s="51">
        <f>IF(ISERROR(VLOOKUP(M375,_data_RCP!$B:$D,3,0)),"",VLOOKUP(M375,_data_RCP!$B:$D,3,0))</f>
        <v>52.843601895734594</v>
      </c>
      <c r="Q375" s="52">
        <f t="shared" si="120"/>
        <v>5.8772431534371563</v>
      </c>
      <c r="R375" s="53">
        <f t="shared" si="122"/>
        <v>1.7315977373437903</v>
      </c>
      <c r="S375" s="53">
        <f t="shared" si="123"/>
        <v>5.8772431534371563</v>
      </c>
      <c r="T375" s="53">
        <f t="shared" si="124"/>
        <v>1.7315977373437903</v>
      </c>
      <c r="U375" s="52">
        <f t="shared" si="125"/>
        <v>-4.145645416093366</v>
      </c>
      <c r="V375" s="52">
        <f t="shared" si="126"/>
        <v>-1</v>
      </c>
      <c r="W375" s="52">
        <f t="shared" si="127"/>
        <v>-1</v>
      </c>
      <c r="X375" s="52">
        <f t="shared" si="121"/>
        <v>4.145645416093366</v>
      </c>
      <c r="Y375" s="52">
        <f>VLOOKUP(M375,_data_models!$B:$D,3,0)</f>
        <v>47.066666666666663</v>
      </c>
      <c r="Z375" s="52">
        <f t="shared" si="113"/>
        <v>52.299838624743074</v>
      </c>
      <c r="AA375" s="53">
        <f t="shared" si="128"/>
        <v>1.1878344663522711</v>
      </c>
      <c r="AB375" s="53">
        <f t="shared" si="129"/>
        <v>1.1878344663522711</v>
      </c>
      <c r="AC375" s="52">
        <f t="shared" si="130"/>
        <v>0.54376327099151922</v>
      </c>
      <c r="AD375" s="52">
        <f t="shared" si="131"/>
        <v>1</v>
      </c>
      <c r="AE375" s="52">
        <f t="shared" si="132"/>
        <v>1</v>
      </c>
      <c r="AF375" s="52">
        <f t="shared" si="114"/>
        <v>-4.0453374917241405</v>
      </c>
      <c r="AG375" s="76">
        <f t="shared" si="115"/>
        <v>4.0453374917241405</v>
      </c>
      <c r="AH375" s="52">
        <f t="shared" si="116"/>
        <v>3.8044204453904769</v>
      </c>
      <c r="AI375" s="52">
        <f t="shared" si="117"/>
        <v>3.8044204453904769</v>
      </c>
      <c r="AJ375" s="52">
        <f t="shared" si="118"/>
        <v>1.4597161018480307</v>
      </c>
      <c r="AK375" s="52">
        <f t="shared" si="119"/>
        <v>1.4597161018480307</v>
      </c>
      <c r="AL375" s="57"/>
      <c r="AM375" s="85"/>
    </row>
    <row r="376" spans="1:39" ht="16" customHeight="1" x14ac:dyDescent="0.2">
      <c r="A376" s="19" t="s">
        <v>135</v>
      </c>
      <c r="B376" s="19">
        <v>2016</v>
      </c>
      <c r="C376" s="19">
        <v>7</v>
      </c>
      <c r="D376" s="19" t="s">
        <v>60</v>
      </c>
      <c r="E376" s="47">
        <v>42549</v>
      </c>
      <c r="F376" s="47">
        <v>42551</v>
      </c>
      <c r="G376" s="19">
        <v>6</v>
      </c>
      <c r="H376" s="48">
        <v>56.84210526315789</v>
      </c>
      <c r="I376" s="48">
        <v>43.15789473684211</v>
      </c>
      <c r="J376" s="49">
        <v>0.95</v>
      </c>
      <c r="K376" s="48" t="s">
        <v>60</v>
      </c>
      <c r="L376" s="48" t="s">
        <v>60</v>
      </c>
      <c r="M376" s="47">
        <v>42551</v>
      </c>
      <c r="N376" s="50" t="s">
        <v>60</v>
      </c>
      <c r="O376" s="48">
        <f>VLOOKUP($B376,_data_elections!$A$2:$E$6,5,0)</f>
        <v>51.112004158390803</v>
      </c>
      <c r="P376" s="51">
        <f>IF(ISERROR(VLOOKUP(M376,_data_RCP!$B:$D,3,0)),"",VLOOKUP(M376,_data_RCP!$B:$D,3,0))</f>
        <v>52.843601895734594</v>
      </c>
      <c r="Q376" s="52">
        <f t="shared" si="120"/>
        <v>5.7301011047670869</v>
      </c>
      <c r="R376" s="53">
        <f t="shared" si="122"/>
        <v>1.7315977373437903</v>
      </c>
      <c r="S376" s="53">
        <f t="shared" si="123"/>
        <v>5.7301011047670869</v>
      </c>
      <c r="T376" s="53">
        <f t="shared" si="124"/>
        <v>1.7315977373437903</v>
      </c>
      <c r="U376" s="52">
        <f t="shared" si="125"/>
        <v>-3.9985033674232966</v>
      </c>
      <c r="V376" s="52">
        <f t="shared" si="126"/>
        <v>-1</v>
      </c>
      <c r="W376" s="52">
        <f t="shared" si="127"/>
        <v>-1</v>
      </c>
      <c r="X376" s="52">
        <f t="shared" si="121"/>
        <v>3.9985033674232966</v>
      </c>
      <c r="Y376" s="52">
        <f>VLOOKUP(M376,_data_models!$B:$D,3,0)</f>
        <v>47.066666666666663</v>
      </c>
      <c r="Z376" s="52">
        <f t="shared" si="113"/>
        <v>52.25079127518638</v>
      </c>
      <c r="AA376" s="53">
        <f t="shared" si="128"/>
        <v>1.1387871167955765</v>
      </c>
      <c r="AB376" s="53">
        <f t="shared" si="129"/>
        <v>1.1387871167955765</v>
      </c>
      <c r="AC376" s="52">
        <f t="shared" si="130"/>
        <v>0.59281062054821376</v>
      </c>
      <c r="AD376" s="52">
        <f t="shared" si="131"/>
        <v>1</v>
      </c>
      <c r="AE376" s="52">
        <f t="shared" si="132"/>
        <v>1</v>
      </c>
      <c r="AF376" s="52">
        <f t="shared" si="114"/>
        <v>-4.0453374917241405</v>
      </c>
      <c r="AG376" s="76">
        <f t="shared" si="115"/>
        <v>4.0453374917241405</v>
      </c>
      <c r="AH376" s="52">
        <f t="shared" si="116"/>
        <v>3.7308494210554386</v>
      </c>
      <c r="AI376" s="52">
        <f t="shared" si="117"/>
        <v>3.7308494210554386</v>
      </c>
      <c r="AJ376" s="52">
        <f t="shared" si="118"/>
        <v>1.4351924270696799</v>
      </c>
      <c r="AK376" s="52">
        <f t="shared" si="119"/>
        <v>1.4351924270696799</v>
      </c>
      <c r="AL376" s="57"/>
      <c r="AM376" s="85"/>
    </row>
    <row r="377" spans="1:39" ht="16" customHeight="1" x14ac:dyDescent="0.2">
      <c r="A377" s="19" t="s">
        <v>136</v>
      </c>
      <c r="B377" s="19">
        <v>2016</v>
      </c>
      <c r="C377" s="19">
        <v>8</v>
      </c>
      <c r="D377" s="19" t="s">
        <v>60</v>
      </c>
      <c r="E377" s="47">
        <v>42580</v>
      </c>
      <c r="F377" s="47">
        <v>42582</v>
      </c>
      <c r="G377" s="19">
        <v>1</v>
      </c>
      <c r="H377" s="48">
        <v>51.578947368421055</v>
      </c>
      <c r="I377" s="48">
        <v>48.421052631578945</v>
      </c>
      <c r="J377" s="49">
        <v>0.8</v>
      </c>
      <c r="K377" s="48" t="s">
        <v>60</v>
      </c>
      <c r="L377" s="48" t="s">
        <v>60</v>
      </c>
      <c r="M377" s="47">
        <v>42580</v>
      </c>
      <c r="N377" s="50" t="s">
        <v>60</v>
      </c>
      <c r="O377" s="48">
        <f>VLOOKUP($B377,_data_elections!$A$2:$E$6,5,0)</f>
        <v>51.112004158390803</v>
      </c>
      <c r="P377" s="51">
        <f>IF(ISERROR(VLOOKUP(M377,_data_RCP!$B:$D,3,0)),"",VLOOKUP(M377,_data_RCP!$B:$D,3,0))</f>
        <v>50</v>
      </c>
      <c r="Q377" s="52">
        <f t="shared" si="120"/>
        <v>0.46694321003025152</v>
      </c>
      <c r="R377" s="53">
        <f t="shared" si="122"/>
        <v>-1.1120041583908034</v>
      </c>
      <c r="S377" s="53">
        <f t="shared" si="123"/>
        <v>0.46694321003025152</v>
      </c>
      <c r="T377" s="53">
        <f t="shared" si="124"/>
        <v>1.1120041583908034</v>
      </c>
      <c r="U377" s="52">
        <f t="shared" si="125"/>
        <v>0.64506094836055183</v>
      </c>
      <c r="V377" s="52">
        <f t="shared" si="126"/>
        <v>1</v>
      </c>
      <c r="W377" s="52">
        <f t="shared" si="127"/>
        <v>1</v>
      </c>
      <c r="X377" s="52">
        <f t="shared" si="121"/>
        <v>1.5789473684210549</v>
      </c>
      <c r="Y377" s="52">
        <f>VLOOKUP(M377,_data_models!$B:$D,3,0)</f>
        <v>46.699999999999996</v>
      </c>
      <c r="Z377" s="52">
        <f t="shared" si="113"/>
        <v>49.426315789473676</v>
      </c>
      <c r="AA377" s="53">
        <f t="shared" si="128"/>
        <v>-1.6856883689171269</v>
      </c>
      <c r="AB377" s="53">
        <f t="shared" si="129"/>
        <v>1.6856883689171269</v>
      </c>
      <c r="AC377" s="52">
        <f t="shared" si="130"/>
        <v>-0.57368421052632357</v>
      </c>
      <c r="AD377" s="52">
        <f t="shared" si="131"/>
        <v>-1</v>
      </c>
      <c r="AE377" s="52">
        <f t="shared" si="132"/>
        <v>-1</v>
      </c>
      <c r="AF377" s="52">
        <f t="shared" si="114"/>
        <v>-4.4120041583908076</v>
      </c>
      <c r="AG377" s="76">
        <f t="shared" si="115"/>
        <v>4.4120041583908076</v>
      </c>
      <c r="AH377" s="52">
        <f t="shared" si="116"/>
        <v>-0.32253047418027592</v>
      </c>
      <c r="AI377" s="52">
        <f t="shared" si="117"/>
        <v>0.32253047418027592</v>
      </c>
      <c r="AJ377" s="52">
        <f t="shared" si="118"/>
        <v>-1.3988462636539651</v>
      </c>
      <c r="AK377" s="52">
        <f t="shared" si="119"/>
        <v>1.3988462636539651</v>
      </c>
      <c r="AL377" s="57"/>
      <c r="AM377" s="85"/>
    </row>
    <row r="378" spans="1:39" ht="16" customHeight="1" x14ac:dyDescent="0.2">
      <c r="A378" s="19" t="s">
        <v>136</v>
      </c>
      <c r="B378" s="19">
        <v>2016</v>
      </c>
      <c r="C378" s="19">
        <v>8</v>
      </c>
      <c r="D378" s="19" t="s">
        <v>60</v>
      </c>
      <c r="E378" s="47">
        <v>42580</v>
      </c>
      <c r="F378" s="47">
        <v>42582</v>
      </c>
      <c r="G378" s="19">
        <v>4</v>
      </c>
      <c r="H378" s="48">
        <v>52.12765957446809</v>
      </c>
      <c r="I378" s="48">
        <v>47.87234042553191</v>
      </c>
      <c r="J378" s="49">
        <v>0.65</v>
      </c>
      <c r="K378" s="48" t="s">
        <v>60</v>
      </c>
      <c r="L378" s="48" t="s">
        <v>60</v>
      </c>
      <c r="M378" s="47">
        <v>42580</v>
      </c>
      <c r="N378" s="50" t="s">
        <v>60</v>
      </c>
      <c r="O378" s="48">
        <f>VLOOKUP($B378,_data_elections!$A$2:$E$6,5,0)</f>
        <v>51.112004158390803</v>
      </c>
      <c r="P378" s="51">
        <f>IF(ISERROR(VLOOKUP(M378,_data_RCP!$B:$D,3,0)),"",VLOOKUP(M378,_data_RCP!$B:$D,3,0))</f>
        <v>50</v>
      </c>
      <c r="Q378" s="52">
        <f t="shared" si="120"/>
        <v>1.015655416077287</v>
      </c>
      <c r="R378" s="53">
        <f t="shared" si="122"/>
        <v>-1.1120041583908034</v>
      </c>
      <c r="S378" s="53">
        <f t="shared" si="123"/>
        <v>1.015655416077287</v>
      </c>
      <c r="T378" s="53">
        <f t="shared" si="124"/>
        <v>1.1120041583908034</v>
      </c>
      <c r="U378" s="52">
        <f t="shared" si="125"/>
        <v>9.6348742313516311E-2</v>
      </c>
      <c r="V378" s="52">
        <f t="shared" si="126"/>
        <v>1</v>
      </c>
      <c r="W378" s="52">
        <f t="shared" si="127"/>
        <v>1</v>
      </c>
      <c r="X378" s="52">
        <f t="shared" si="121"/>
        <v>2.1276595744680904</v>
      </c>
      <c r="Y378" s="52">
        <f>VLOOKUP(M378,_data_models!$B:$D,3,0)</f>
        <v>46.699999999999996</v>
      </c>
      <c r="Z378" s="52">
        <f t="shared" si="113"/>
        <v>49.609219858156024</v>
      </c>
      <c r="AA378" s="53">
        <f t="shared" si="128"/>
        <v>-1.5027843002347794</v>
      </c>
      <c r="AB378" s="53">
        <f t="shared" si="129"/>
        <v>1.5027843002347794</v>
      </c>
      <c r="AC378" s="52">
        <f t="shared" si="130"/>
        <v>-0.39078014184397603</v>
      </c>
      <c r="AD378" s="52">
        <f t="shared" si="131"/>
        <v>-1</v>
      </c>
      <c r="AE378" s="52">
        <f t="shared" si="132"/>
        <v>-1</v>
      </c>
      <c r="AF378" s="52">
        <f t="shared" si="114"/>
        <v>-4.4120041583908076</v>
      </c>
      <c r="AG378" s="76">
        <f t="shared" si="115"/>
        <v>4.4120041583908076</v>
      </c>
      <c r="AH378" s="52">
        <f t="shared" si="116"/>
        <v>-4.8174371156761708E-2</v>
      </c>
      <c r="AI378" s="52">
        <f t="shared" si="117"/>
        <v>4.8174371156761708E-2</v>
      </c>
      <c r="AJ378" s="52">
        <f t="shared" si="118"/>
        <v>-1.3073942293127914</v>
      </c>
      <c r="AK378" s="52">
        <f t="shared" si="119"/>
        <v>1.3073942293127914</v>
      </c>
      <c r="AL378" s="57"/>
      <c r="AM378" s="85"/>
    </row>
    <row r="379" spans="1:39" ht="16" customHeight="1" x14ac:dyDescent="0.2">
      <c r="A379" s="19" t="s">
        <v>136</v>
      </c>
      <c r="B379" s="19">
        <v>2016</v>
      </c>
      <c r="C379" s="19">
        <v>8</v>
      </c>
      <c r="D379" s="19" t="s">
        <v>60</v>
      </c>
      <c r="E379" s="47">
        <v>42580</v>
      </c>
      <c r="F379" s="47">
        <v>42582</v>
      </c>
      <c r="G379" s="19">
        <v>8</v>
      </c>
      <c r="H379" s="48">
        <v>52.747252747252752</v>
      </c>
      <c r="I379" s="48">
        <v>47.252747252747248</v>
      </c>
      <c r="J379" s="49">
        <v>0.95</v>
      </c>
      <c r="K379" s="48" t="s">
        <v>60</v>
      </c>
      <c r="L379" s="48" t="s">
        <v>60</v>
      </c>
      <c r="M379" s="47">
        <v>42580</v>
      </c>
      <c r="N379" s="50" t="s">
        <v>60</v>
      </c>
      <c r="O379" s="48">
        <f>VLOOKUP($B379,_data_elections!$A$2:$E$6,5,0)</f>
        <v>51.112004158390803</v>
      </c>
      <c r="P379" s="51">
        <f>IF(ISERROR(VLOOKUP(M379,_data_RCP!$B:$D,3,0)),"",VLOOKUP(M379,_data_RCP!$B:$D,3,0))</f>
        <v>50</v>
      </c>
      <c r="Q379" s="52">
        <f t="shared" si="120"/>
        <v>1.6352485888619483</v>
      </c>
      <c r="R379" s="53">
        <f t="shared" si="122"/>
        <v>-1.1120041583908034</v>
      </c>
      <c r="S379" s="53">
        <f t="shared" si="123"/>
        <v>1.6352485888619483</v>
      </c>
      <c r="T379" s="53">
        <f t="shared" si="124"/>
        <v>1.1120041583908034</v>
      </c>
      <c r="U379" s="52">
        <f t="shared" si="125"/>
        <v>-0.52324443047114499</v>
      </c>
      <c r="V379" s="52">
        <f t="shared" si="126"/>
        <v>1</v>
      </c>
      <c r="W379" s="52">
        <f t="shared" si="127"/>
        <v>0</v>
      </c>
      <c r="X379" s="52">
        <f t="shared" si="121"/>
        <v>2.7472527472527517</v>
      </c>
      <c r="Y379" s="52">
        <f>VLOOKUP(M379,_data_models!$B:$D,3,0)</f>
        <v>46.699999999999996</v>
      </c>
      <c r="Z379" s="52">
        <f t="shared" si="113"/>
        <v>49.815750915750918</v>
      </c>
      <c r="AA379" s="53">
        <f t="shared" si="128"/>
        <v>-1.2962532426398852</v>
      </c>
      <c r="AB379" s="53">
        <f t="shared" si="129"/>
        <v>1.2962532426398852</v>
      </c>
      <c r="AC379" s="52">
        <f t="shared" si="130"/>
        <v>-0.18424908424908182</v>
      </c>
      <c r="AD379" s="52">
        <f t="shared" si="131"/>
        <v>-1</v>
      </c>
      <c r="AE379" s="52">
        <f t="shared" si="132"/>
        <v>-1</v>
      </c>
      <c r="AF379" s="52">
        <f t="shared" si="114"/>
        <v>-4.4120041583908076</v>
      </c>
      <c r="AG379" s="76">
        <f t="shared" si="115"/>
        <v>4.4120041583908076</v>
      </c>
      <c r="AH379" s="52">
        <f t="shared" si="116"/>
        <v>0.26162221523557605</v>
      </c>
      <c r="AI379" s="52">
        <f t="shared" si="117"/>
        <v>0.26162221523557605</v>
      </c>
      <c r="AJ379" s="52">
        <f t="shared" si="118"/>
        <v>-1.2041287005153407</v>
      </c>
      <c r="AK379" s="52">
        <f t="shared" si="119"/>
        <v>1.2041287005153407</v>
      </c>
      <c r="AL379" s="57"/>
      <c r="AM379" s="85"/>
    </row>
    <row r="380" spans="1:39" ht="16" customHeight="1" x14ac:dyDescent="0.2">
      <c r="A380" s="19" t="s">
        <v>136</v>
      </c>
      <c r="B380" s="19">
        <v>2016</v>
      </c>
      <c r="C380" s="19">
        <v>8</v>
      </c>
      <c r="D380" s="19" t="s">
        <v>60</v>
      </c>
      <c r="E380" s="47">
        <v>42580</v>
      </c>
      <c r="F380" s="47">
        <v>42582</v>
      </c>
      <c r="G380" s="19">
        <v>10</v>
      </c>
      <c r="H380" s="48">
        <v>53.608247422680414</v>
      </c>
      <c r="I380" s="48">
        <v>46.391752577319586</v>
      </c>
      <c r="J380" s="49">
        <v>0.9</v>
      </c>
      <c r="K380" s="48" t="s">
        <v>60</v>
      </c>
      <c r="L380" s="48" t="s">
        <v>60</v>
      </c>
      <c r="M380" s="47">
        <v>42580</v>
      </c>
      <c r="N380" s="50" t="s">
        <v>60</v>
      </c>
      <c r="O380" s="48">
        <f>VLOOKUP($B380,_data_elections!$A$2:$E$6,5,0)</f>
        <v>51.112004158390803</v>
      </c>
      <c r="P380" s="51">
        <f>IF(ISERROR(VLOOKUP(M380,_data_RCP!$B:$D,3,0)),"",VLOOKUP(M380,_data_RCP!$B:$D,3,0))</f>
        <v>50</v>
      </c>
      <c r="Q380" s="52">
        <f t="shared" si="120"/>
        <v>2.4962432642896104</v>
      </c>
      <c r="R380" s="53">
        <f t="shared" si="122"/>
        <v>-1.1120041583908034</v>
      </c>
      <c r="S380" s="53">
        <f t="shared" si="123"/>
        <v>2.4962432642896104</v>
      </c>
      <c r="T380" s="53">
        <f t="shared" si="124"/>
        <v>1.1120041583908034</v>
      </c>
      <c r="U380" s="52">
        <f t="shared" si="125"/>
        <v>-1.3842391058988071</v>
      </c>
      <c r="V380" s="52">
        <f t="shared" si="126"/>
        <v>1</v>
      </c>
      <c r="W380" s="52">
        <f t="shared" si="127"/>
        <v>0</v>
      </c>
      <c r="X380" s="52">
        <f t="shared" si="121"/>
        <v>3.6082474226804138</v>
      </c>
      <c r="Y380" s="52">
        <f>VLOOKUP(M380,_data_models!$B:$D,3,0)</f>
        <v>46.699999999999996</v>
      </c>
      <c r="Z380" s="52">
        <f t="shared" si="113"/>
        <v>50.102749140893472</v>
      </c>
      <c r="AA380" s="53">
        <f t="shared" si="128"/>
        <v>-1.0092550174973312</v>
      </c>
      <c r="AB380" s="53">
        <f t="shared" si="129"/>
        <v>1.0092550174973312</v>
      </c>
      <c r="AC380" s="52">
        <f t="shared" si="130"/>
        <v>0.1027491408934722</v>
      </c>
      <c r="AD380" s="52">
        <f t="shared" si="131"/>
        <v>1</v>
      </c>
      <c r="AE380" s="52">
        <f t="shared" si="132"/>
        <v>1</v>
      </c>
      <c r="AF380" s="52">
        <f t="shared" si="114"/>
        <v>-4.4120041583908076</v>
      </c>
      <c r="AG380" s="76">
        <f t="shared" si="115"/>
        <v>4.4120041583908076</v>
      </c>
      <c r="AH380" s="52">
        <f t="shared" si="116"/>
        <v>0.69211955294940708</v>
      </c>
      <c r="AI380" s="52">
        <f t="shared" si="117"/>
        <v>0.69211955294940708</v>
      </c>
      <c r="AJ380" s="52">
        <f t="shared" si="118"/>
        <v>-1.0606295879440637</v>
      </c>
      <c r="AK380" s="52">
        <f t="shared" si="119"/>
        <v>1.0606295879440637</v>
      </c>
      <c r="AL380" s="57"/>
      <c r="AM380" s="85"/>
    </row>
    <row r="381" spans="1:39" ht="16" customHeight="1" x14ac:dyDescent="0.2">
      <c r="A381" s="19" t="s">
        <v>136</v>
      </c>
      <c r="B381" s="19">
        <v>2016</v>
      </c>
      <c r="C381" s="19">
        <v>8</v>
      </c>
      <c r="D381" s="19" t="s">
        <v>60</v>
      </c>
      <c r="E381" s="47">
        <v>42580</v>
      </c>
      <c r="F381" s="47">
        <v>42582</v>
      </c>
      <c r="G381" s="19">
        <v>5</v>
      </c>
      <c r="H381" s="48">
        <v>53.191489361702125</v>
      </c>
      <c r="I381" s="48">
        <v>46.808510638297875</v>
      </c>
      <c r="J381" s="49">
        <v>0.9</v>
      </c>
      <c r="K381" s="48" t="s">
        <v>60</v>
      </c>
      <c r="L381" s="48" t="s">
        <v>60</v>
      </c>
      <c r="M381" s="47">
        <v>42580</v>
      </c>
      <c r="N381" s="50" t="s">
        <v>60</v>
      </c>
      <c r="O381" s="48">
        <f>VLOOKUP($B381,_data_elections!$A$2:$E$6,5,0)</f>
        <v>51.112004158390803</v>
      </c>
      <c r="P381" s="51">
        <f>IF(ISERROR(VLOOKUP(M381,_data_RCP!$B:$D,3,0)),"",VLOOKUP(M381,_data_RCP!$B:$D,3,0))</f>
        <v>50</v>
      </c>
      <c r="Q381" s="52">
        <f t="shared" si="120"/>
        <v>2.0794852033113216</v>
      </c>
      <c r="R381" s="53">
        <f t="shared" si="122"/>
        <v>-1.1120041583908034</v>
      </c>
      <c r="S381" s="53">
        <f t="shared" si="123"/>
        <v>2.0794852033113216</v>
      </c>
      <c r="T381" s="53">
        <f t="shared" si="124"/>
        <v>1.1120041583908034</v>
      </c>
      <c r="U381" s="52">
        <f t="shared" si="125"/>
        <v>-0.96748104492051823</v>
      </c>
      <c r="V381" s="52">
        <f t="shared" si="126"/>
        <v>1</v>
      </c>
      <c r="W381" s="52">
        <f t="shared" si="127"/>
        <v>0</v>
      </c>
      <c r="X381" s="52">
        <f t="shared" si="121"/>
        <v>3.1914893617021249</v>
      </c>
      <c r="Y381" s="52">
        <f>VLOOKUP(M381,_data_models!$B:$D,3,0)</f>
        <v>46.699999999999996</v>
      </c>
      <c r="Z381" s="52">
        <f t="shared" si="113"/>
        <v>49.963829787234033</v>
      </c>
      <c r="AA381" s="53">
        <f t="shared" si="128"/>
        <v>-1.1481743711567702</v>
      </c>
      <c r="AB381" s="53">
        <f t="shared" si="129"/>
        <v>1.1481743711567702</v>
      </c>
      <c r="AC381" s="52">
        <f t="shared" si="130"/>
        <v>-3.617021276596688E-2</v>
      </c>
      <c r="AD381" s="52">
        <f t="shared" si="131"/>
        <v>-1</v>
      </c>
      <c r="AE381" s="52">
        <f t="shared" si="132"/>
        <v>-1</v>
      </c>
      <c r="AF381" s="52">
        <f t="shared" si="114"/>
        <v>-4.4120041583908076</v>
      </c>
      <c r="AG381" s="76">
        <f t="shared" si="115"/>
        <v>4.4120041583908076</v>
      </c>
      <c r="AH381" s="52">
        <f t="shared" si="116"/>
        <v>0.48374052246025911</v>
      </c>
      <c r="AI381" s="52">
        <f t="shared" si="117"/>
        <v>0.48374052246025911</v>
      </c>
      <c r="AJ381" s="52">
        <f t="shared" si="118"/>
        <v>-1.1300892647737868</v>
      </c>
      <c r="AK381" s="52">
        <f t="shared" si="119"/>
        <v>1.1300892647737868</v>
      </c>
      <c r="AL381" s="57"/>
      <c r="AM381" s="85"/>
    </row>
    <row r="382" spans="1:39" ht="16" customHeight="1" x14ac:dyDescent="0.2">
      <c r="A382" s="19" t="s">
        <v>136</v>
      </c>
      <c r="B382" s="19">
        <v>2016</v>
      </c>
      <c r="C382" s="19">
        <v>8</v>
      </c>
      <c r="D382" s="19" t="s">
        <v>60</v>
      </c>
      <c r="E382" s="47">
        <v>42580</v>
      </c>
      <c r="F382" s="47">
        <v>42582</v>
      </c>
      <c r="G382" s="19">
        <v>21</v>
      </c>
      <c r="H382" s="48">
        <v>48.518896833503575</v>
      </c>
      <c r="I382" s="48">
        <v>51.481103166496425</v>
      </c>
      <c r="J382" s="49">
        <v>0.9</v>
      </c>
      <c r="K382" s="48" t="s">
        <v>60</v>
      </c>
      <c r="L382" s="48" t="s">
        <v>60</v>
      </c>
      <c r="M382" s="47">
        <v>42580</v>
      </c>
      <c r="N382" s="50" t="s">
        <v>60</v>
      </c>
      <c r="O382" s="48">
        <f>VLOOKUP($B382,_data_elections!$A$2:$E$6,5,0)</f>
        <v>51.112004158390803</v>
      </c>
      <c r="P382" s="51">
        <f>IF(ISERROR(VLOOKUP(M382,_data_RCP!$B:$D,3,0)),"",VLOOKUP(M382,_data_RCP!$B:$D,3,0))</f>
        <v>50</v>
      </c>
      <c r="Q382" s="52">
        <f t="shared" si="120"/>
        <v>-2.5931073248872281</v>
      </c>
      <c r="R382" s="53">
        <f t="shared" si="122"/>
        <v>-1.1120041583908034</v>
      </c>
      <c r="S382" s="53">
        <f t="shared" si="123"/>
        <v>2.5931073248872281</v>
      </c>
      <c r="T382" s="53">
        <f t="shared" si="124"/>
        <v>1.1120041583908034</v>
      </c>
      <c r="U382" s="52">
        <f t="shared" si="125"/>
        <v>-1.4811031664964247</v>
      </c>
      <c r="V382" s="52">
        <f t="shared" si="126"/>
        <v>-1</v>
      </c>
      <c r="W382" s="52">
        <f t="shared" si="127"/>
        <v>-1</v>
      </c>
      <c r="X382" s="52">
        <f t="shared" si="121"/>
        <v>-1.4811031664964247</v>
      </c>
      <c r="Y382" s="52">
        <f>VLOOKUP(M382,_data_models!$B:$D,3,0)</f>
        <v>46.699999999999996</v>
      </c>
      <c r="Z382" s="52">
        <f t="shared" si="113"/>
        <v>48.406298944501181</v>
      </c>
      <c r="AA382" s="53">
        <f t="shared" si="128"/>
        <v>-2.7057052138896225</v>
      </c>
      <c r="AB382" s="53">
        <f t="shared" si="129"/>
        <v>2.7057052138896225</v>
      </c>
      <c r="AC382" s="52">
        <f t="shared" si="130"/>
        <v>-1.5937010554988191</v>
      </c>
      <c r="AD382" s="52">
        <f t="shared" si="131"/>
        <v>-1</v>
      </c>
      <c r="AE382" s="52">
        <f t="shared" si="132"/>
        <v>-1</v>
      </c>
      <c r="AF382" s="52">
        <f t="shared" si="114"/>
        <v>-4.4120041583908076</v>
      </c>
      <c r="AG382" s="76">
        <f t="shared" si="115"/>
        <v>4.4120041583908076</v>
      </c>
      <c r="AH382" s="52">
        <f t="shared" si="116"/>
        <v>-1.8525557416390157</v>
      </c>
      <c r="AI382" s="52">
        <f t="shared" si="117"/>
        <v>1.8525557416390157</v>
      </c>
      <c r="AJ382" s="52">
        <f t="shared" si="118"/>
        <v>-1.9088546861402165</v>
      </c>
      <c r="AK382" s="52">
        <f t="shared" si="119"/>
        <v>1.9088546861402165</v>
      </c>
      <c r="AL382" s="57"/>
      <c r="AM382" s="85"/>
    </row>
    <row r="383" spans="1:39" ht="16" customHeight="1" x14ac:dyDescent="0.2">
      <c r="A383" s="19" t="s">
        <v>136</v>
      </c>
      <c r="B383" s="19">
        <v>2016</v>
      </c>
      <c r="C383" s="19">
        <v>8</v>
      </c>
      <c r="D383" s="19" t="s">
        <v>60</v>
      </c>
      <c r="E383" s="47">
        <v>42580</v>
      </c>
      <c r="F383" s="47">
        <v>42582</v>
      </c>
      <c r="G383" s="19">
        <v>6</v>
      </c>
      <c r="H383" s="48">
        <v>53.191489361702125</v>
      </c>
      <c r="I383" s="48">
        <v>46.808510638297875</v>
      </c>
      <c r="J383" s="49">
        <v>0.95</v>
      </c>
      <c r="K383" s="48" t="s">
        <v>60</v>
      </c>
      <c r="L383" s="48" t="s">
        <v>60</v>
      </c>
      <c r="M383" s="47">
        <v>42580</v>
      </c>
      <c r="N383" s="50" t="s">
        <v>60</v>
      </c>
      <c r="O383" s="48">
        <f>VLOOKUP($B383,_data_elections!$A$2:$E$6,5,0)</f>
        <v>51.112004158390803</v>
      </c>
      <c r="P383" s="51">
        <f>IF(ISERROR(VLOOKUP(M383,_data_RCP!$B:$D,3,0)),"",VLOOKUP(M383,_data_RCP!$B:$D,3,0))</f>
        <v>50</v>
      </c>
      <c r="Q383" s="52">
        <f t="shared" si="120"/>
        <v>2.0794852033113216</v>
      </c>
      <c r="R383" s="53">
        <f t="shared" si="122"/>
        <v>-1.1120041583908034</v>
      </c>
      <c r="S383" s="53">
        <f t="shared" si="123"/>
        <v>2.0794852033113216</v>
      </c>
      <c r="T383" s="53">
        <f t="shared" si="124"/>
        <v>1.1120041583908034</v>
      </c>
      <c r="U383" s="52">
        <f t="shared" si="125"/>
        <v>-0.96748104492051823</v>
      </c>
      <c r="V383" s="52">
        <f t="shared" si="126"/>
        <v>1</v>
      </c>
      <c r="W383" s="52">
        <f t="shared" si="127"/>
        <v>0</v>
      </c>
      <c r="X383" s="52">
        <f t="shared" si="121"/>
        <v>3.1914893617021249</v>
      </c>
      <c r="Y383" s="52">
        <f>VLOOKUP(M383,_data_models!$B:$D,3,0)</f>
        <v>46.699999999999996</v>
      </c>
      <c r="Z383" s="52">
        <f t="shared" si="113"/>
        <v>49.963829787234033</v>
      </c>
      <c r="AA383" s="53">
        <f t="shared" si="128"/>
        <v>-1.1481743711567702</v>
      </c>
      <c r="AB383" s="53">
        <f t="shared" si="129"/>
        <v>1.1481743711567702</v>
      </c>
      <c r="AC383" s="52">
        <f t="shared" si="130"/>
        <v>-3.617021276596688E-2</v>
      </c>
      <c r="AD383" s="52">
        <f t="shared" si="131"/>
        <v>-1</v>
      </c>
      <c r="AE383" s="52">
        <f t="shared" si="132"/>
        <v>-1</v>
      </c>
      <c r="AF383" s="52">
        <f t="shared" si="114"/>
        <v>-4.4120041583908076</v>
      </c>
      <c r="AG383" s="76">
        <f t="shared" si="115"/>
        <v>4.4120041583908076</v>
      </c>
      <c r="AH383" s="52">
        <f t="shared" si="116"/>
        <v>0.48374052246025911</v>
      </c>
      <c r="AI383" s="52">
        <f t="shared" si="117"/>
        <v>0.48374052246025911</v>
      </c>
      <c r="AJ383" s="52">
        <f t="shared" si="118"/>
        <v>-1.1300892647737868</v>
      </c>
      <c r="AK383" s="52">
        <f t="shared" si="119"/>
        <v>1.1300892647737868</v>
      </c>
      <c r="AL383" s="57"/>
      <c r="AM383" s="85"/>
    </row>
    <row r="384" spans="1:39" ht="16" customHeight="1" x14ac:dyDescent="0.2">
      <c r="A384" s="19" t="s">
        <v>136</v>
      </c>
      <c r="B384" s="19">
        <v>2016</v>
      </c>
      <c r="C384" s="19">
        <v>8</v>
      </c>
      <c r="D384" s="19" t="s">
        <v>60</v>
      </c>
      <c r="E384" s="47">
        <v>42580</v>
      </c>
      <c r="F384" s="47">
        <v>42582</v>
      </c>
      <c r="G384" s="19">
        <v>3</v>
      </c>
      <c r="H384" s="48">
        <v>53.535353535353536</v>
      </c>
      <c r="I384" s="48">
        <v>46.464646464646464</v>
      </c>
      <c r="J384" s="49">
        <v>1</v>
      </c>
      <c r="K384" s="48" t="s">
        <v>60</v>
      </c>
      <c r="L384" s="48" t="s">
        <v>60</v>
      </c>
      <c r="M384" s="47">
        <v>42582</v>
      </c>
      <c r="N384" s="50" t="s">
        <v>60</v>
      </c>
      <c r="O384" s="48">
        <f>VLOOKUP($B384,_data_elections!$A$2:$E$6,5,0)</f>
        <v>51.112004158390803</v>
      </c>
      <c r="P384" s="51">
        <f>IF(ISERROR(VLOOKUP(M384,_data_RCP!$B:$D,3,0)),"",VLOOKUP(M384,_data_RCP!$B:$D,3,0))</f>
        <v>50.625711035267351</v>
      </c>
      <c r="Q384" s="52">
        <f t="shared" si="120"/>
        <v>2.423349376962733</v>
      </c>
      <c r="R384" s="53">
        <f t="shared" si="122"/>
        <v>-0.48629312312345263</v>
      </c>
      <c r="S384" s="53">
        <f t="shared" si="123"/>
        <v>2.423349376962733</v>
      </c>
      <c r="T384" s="53">
        <f t="shared" si="124"/>
        <v>0.48629312312345263</v>
      </c>
      <c r="U384" s="52">
        <f t="shared" si="125"/>
        <v>-1.9370562538392804</v>
      </c>
      <c r="V384" s="52">
        <f t="shared" si="126"/>
        <v>1</v>
      </c>
      <c r="W384" s="52">
        <f t="shared" si="127"/>
        <v>0</v>
      </c>
      <c r="X384" s="52">
        <f t="shared" si="121"/>
        <v>2.9096425000861856</v>
      </c>
      <c r="Y384" s="52">
        <f>VLOOKUP(M384,_data_models!$B:$D,3,0)</f>
        <v>46.699999999999996</v>
      </c>
      <c r="Z384" s="52">
        <f t="shared" si="113"/>
        <v>50.287021523540297</v>
      </c>
      <c r="AA384" s="53">
        <f t="shared" si="128"/>
        <v>-0.82498263485050671</v>
      </c>
      <c r="AB384" s="53">
        <f t="shared" si="129"/>
        <v>0.82498263485050671</v>
      </c>
      <c r="AC384" s="52">
        <f t="shared" si="130"/>
        <v>-0.33868951172705408</v>
      </c>
      <c r="AD384" s="52">
        <f t="shared" si="131"/>
        <v>-1</v>
      </c>
      <c r="AE384" s="52">
        <f t="shared" si="132"/>
        <v>-1</v>
      </c>
      <c r="AF384" s="52">
        <f t="shared" si="114"/>
        <v>-4.4120041583908076</v>
      </c>
      <c r="AG384" s="76">
        <f t="shared" si="115"/>
        <v>4.4120041583908076</v>
      </c>
      <c r="AH384" s="52">
        <f t="shared" si="116"/>
        <v>0.96852812691963663</v>
      </c>
      <c r="AI384" s="52">
        <f t="shared" si="117"/>
        <v>0.96852812691963663</v>
      </c>
      <c r="AJ384" s="52">
        <f t="shared" si="118"/>
        <v>-0.65563787898697967</v>
      </c>
      <c r="AK384" s="52">
        <f t="shared" si="119"/>
        <v>0.65563787898697967</v>
      </c>
      <c r="AL384" s="57"/>
      <c r="AM384" s="85"/>
    </row>
    <row r="385" spans="1:39" ht="16" customHeight="1" x14ac:dyDescent="0.2">
      <c r="A385" s="19" t="s">
        <v>136</v>
      </c>
      <c r="B385" s="19">
        <v>2016</v>
      </c>
      <c r="C385" s="19">
        <v>8</v>
      </c>
      <c r="D385" s="19" t="s">
        <v>60</v>
      </c>
      <c r="E385" s="47">
        <v>42580</v>
      </c>
      <c r="F385" s="47">
        <v>42582</v>
      </c>
      <c r="G385" s="19">
        <v>7</v>
      </c>
      <c r="H385" s="48">
        <v>51.68539325842697</v>
      </c>
      <c r="I385" s="48">
        <v>48.31460674157303</v>
      </c>
      <c r="J385" s="49">
        <v>0.9</v>
      </c>
      <c r="K385" s="48" t="s">
        <v>60</v>
      </c>
      <c r="L385" s="48" t="s">
        <v>60</v>
      </c>
      <c r="M385" s="47">
        <v>42582</v>
      </c>
      <c r="N385" s="50" t="s">
        <v>60</v>
      </c>
      <c r="O385" s="48">
        <f>VLOOKUP($B385,_data_elections!$A$2:$E$6,5,0)</f>
        <v>51.112004158390803</v>
      </c>
      <c r="P385" s="51">
        <f>IF(ISERROR(VLOOKUP(M385,_data_RCP!$B:$D,3,0)),"",VLOOKUP(M385,_data_RCP!$B:$D,3,0))</f>
        <v>50.625711035267351</v>
      </c>
      <c r="Q385" s="52">
        <f t="shared" si="120"/>
        <v>0.57338910003616661</v>
      </c>
      <c r="R385" s="53">
        <f t="shared" si="122"/>
        <v>-0.48629312312345263</v>
      </c>
      <c r="S385" s="53">
        <f t="shared" si="123"/>
        <v>0.57338910003616661</v>
      </c>
      <c r="T385" s="53">
        <f t="shared" si="124"/>
        <v>0.48629312312345263</v>
      </c>
      <c r="U385" s="52">
        <f t="shared" si="125"/>
        <v>-8.7095976912713979E-2</v>
      </c>
      <c r="V385" s="52">
        <f t="shared" si="126"/>
        <v>1</v>
      </c>
      <c r="W385" s="52">
        <f t="shared" si="127"/>
        <v>0</v>
      </c>
      <c r="X385" s="52">
        <f t="shared" si="121"/>
        <v>1.0596822231596192</v>
      </c>
      <c r="Y385" s="52">
        <f>VLOOKUP(M385,_data_models!$B:$D,3,0)</f>
        <v>46.699999999999996</v>
      </c>
      <c r="Z385" s="52">
        <f t="shared" si="113"/>
        <v>49.670368097898098</v>
      </c>
      <c r="AA385" s="53">
        <f t="shared" si="128"/>
        <v>-1.441636060492705</v>
      </c>
      <c r="AB385" s="53">
        <f t="shared" si="129"/>
        <v>1.441636060492705</v>
      </c>
      <c r="AC385" s="52">
        <f t="shared" si="130"/>
        <v>-0.95534293736925235</v>
      </c>
      <c r="AD385" s="52">
        <f t="shared" si="131"/>
        <v>-1</v>
      </c>
      <c r="AE385" s="52">
        <f t="shared" si="132"/>
        <v>-1</v>
      </c>
      <c r="AF385" s="52">
        <f t="shared" si="114"/>
        <v>-4.4120041583908076</v>
      </c>
      <c r="AG385" s="76">
        <f t="shared" si="115"/>
        <v>4.4120041583908076</v>
      </c>
      <c r="AH385" s="52">
        <f t="shared" si="116"/>
        <v>4.3547988456353437E-2</v>
      </c>
      <c r="AI385" s="52">
        <f t="shared" si="117"/>
        <v>4.3547988456353437E-2</v>
      </c>
      <c r="AJ385" s="52">
        <f t="shared" si="118"/>
        <v>-0.96396459180807881</v>
      </c>
      <c r="AK385" s="52">
        <f t="shared" si="119"/>
        <v>0.96396459180807881</v>
      </c>
      <c r="AL385" s="57"/>
      <c r="AM385" s="85"/>
    </row>
    <row r="386" spans="1:39" ht="16" customHeight="1" x14ac:dyDescent="0.2">
      <c r="A386" s="19" t="s">
        <v>136</v>
      </c>
      <c r="B386" s="19">
        <v>2016</v>
      </c>
      <c r="C386" s="19">
        <v>8</v>
      </c>
      <c r="D386" s="19" t="s">
        <v>60</v>
      </c>
      <c r="E386" s="47">
        <v>42580</v>
      </c>
      <c r="F386" s="47">
        <v>42582</v>
      </c>
      <c r="G386" s="19">
        <v>2</v>
      </c>
      <c r="H386" s="48">
        <v>55.434782608695656</v>
      </c>
      <c r="I386" s="48">
        <v>44.565217391304344</v>
      </c>
      <c r="J386" s="49">
        <v>0.8</v>
      </c>
      <c r="K386" s="48" t="s">
        <v>60</v>
      </c>
      <c r="L386" s="48" t="s">
        <v>60</v>
      </c>
      <c r="M386" s="47">
        <v>42582</v>
      </c>
      <c r="N386" s="50" t="s">
        <v>60</v>
      </c>
      <c r="O386" s="48">
        <f>VLOOKUP($B386,_data_elections!$A$2:$E$6,5,0)</f>
        <v>51.112004158390803</v>
      </c>
      <c r="P386" s="51">
        <f>IF(ISERROR(VLOOKUP(M386,_data_RCP!$B:$D,3,0)),"",VLOOKUP(M386,_data_RCP!$B:$D,3,0))</f>
        <v>50.625711035267351</v>
      </c>
      <c r="Q386" s="52">
        <f t="shared" si="120"/>
        <v>4.3227784503048525</v>
      </c>
      <c r="R386" s="53">
        <f t="shared" si="122"/>
        <v>-0.48629312312345263</v>
      </c>
      <c r="S386" s="53">
        <f t="shared" si="123"/>
        <v>4.3227784503048525</v>
      </c>
      <c r="T386" s="53">
        <f t="shared" si="124"/>
        <v>0.48629312312345263</v>
      </c>
      <c r="U386" s="52">
        <f t="shared" si="125"/>
        <v>-3.8364853271813999</v>
      </c>
      <c r="V386" s="52">
        <f t="shared" si="126"/>
        <v>1</v>
      </c>
      <c r="W386" s="52">
        <f t="shared" si="127"/>
        <v>0</v>
      </c>
      <c r="X386" s="52">
        <f t="shared" si="121"/>
        <v>4.8090715734283052</v>
      </c>
      <c r="Y386" s="52">
        <f>VLOOKUP(M386,_data_models!$B:$D,3,0)</f>
        <v>46.699999999999996</v>
      </c>
      <c r="Z386" s="52">
        <f t="shared" ref="Z386:Z449" si="133">AVERAGE(Y386,P386,H386)</f>
        <v>50.920164547987667</v>
      </c>
      <c r="AA386" s="53">
        <f t="shared" si="128"/>
        <v>-0.19183961040313591</v>
      </c>
      <c r="AB386" s="53">
        <f t="shared" si="129"/>
        <v>0.19183961040313591</v>
      </c>
      <c r="AC386" s="52">
        <f t="shared" si="130"/>
        <v>0.29445351272031672</v>
      </c>
      <c r="AD386" s="52">
        <f t="shared" si="131"/>
        <v>1</v>
      </c>
      <c r="AE386" s="52">
        <f t="shared" si="132"/>
        <v>1</v>
      </c>
      <c r="AF386" s="52">
        <f t="shared" si="114"/>
        <v>-4.4120041583908076</v>
      </c>
      <c r="AG386" s="76">
        <f t="shared" si="115"/>
        <v>4.4120041583908076</v>
      </c>
      <c r="AH386" s="52">
        <f t="shared" si="116"/>
        <v>1.9182426635907035</v>
      </c>
      <c r="AI386" s="52">
        <f t="shared" si="117"/>
        <v>1.9182426635907035</v>
      </c>
      <c r="AJ386" s="52">
        <f t="shared" si="118"/>
        <v>-0.33906636676329072</v>
      </c>
      <c r="AK386" s="52">
        <f t="shared" si="119"/>
        <v>0.33906636676329072</v>
      </c>
      <c r="AL386" s="57"/>
      <c r="AM386" s="85"/>
    </row>
    <row r="387" spans="1:39" ht="16" customHeight="1" x14ac:dyDescent="0.2">
      <c r="A387" s="19" t="s">
        <v>136</v>
      </c>
      <c r="B387" s="19">
        <v>2016</v>
      </c>
      <c r="C387" s="19">
        <v>8</v>
      </c>
      <c r="D387" s="19" t="s">
        <v>60</v>
      </c>
      <c r="E387" s="47">
        <v>42580</v>
      </c>
      <c r="F387" s="47">
        <v>42582</v>
      </c>
      <c r="G387" s="19">
        <v>11</v>
      </c>
      <c r="H387" s="48">
        <v>54.255319148936167</v>
      </c>
      <c r="I387" s="48">
        <v>45.744680851063833</v>
      </c>
      <c r="J387" s="49">
        <v>0.95</v>
      </c>
      <c r="K387" s="48" t="s">
        <v>60</v>
      </c>
      <c r="L387" s="48" t="s">
        <v>60</v>
      </c>
      <c r="M387" s="47">
        <v>42582</v>
      </c>
      <c r="N387" s="50" t="s">
        <v>60</v>
      </c>
      <c r="O387" s="48">
        <f>VLOOKUP($B387,_data_elections!$A$2:$E$6,5,0)</f>
        <v>51.112004158390803</v>
      </c>
      <c r="P387" s="51">
        <f>IF(ISERROR(VLOOKUP(M387,_data_RCP!$B:$D,3,0)),"",VLOOKUP(M387,_data_RCP!$B:$D,3,0))</f>
        <v>50.625711035267351</v>
      </c>
      <c r="Q387" s="52">
        <f t="shared" si="120"/>
        <v>3.1433149905453632</v>
      </c>
      <c r="R387" s="53">
        <f t="shared" si="122"/>
        <v>-0.48629312312345263</v>
      </c>
      <c r="S387" s="53">
        <f t="shared" si="123"/>
        <v>3.1433149905453632</v>
      </c>
      <c r="T387" s="53">
        <f t="shared" si="124"/>
        <v>0.48629312312345263</v>
      </c>
      <c r="U387" s="52">
        <f t="shared" si="125"/>
        <v>-2.6570218674219106</v>
      </c>
      <c r="V387" s="52">
        <f t="shared" si="126"/>
        <v>1</v>
      </c>
      <c r="W387" s="52">
        <f t="shared" si="127"/>
        <v>0</v>
      </c>
      <c r="X387" s="52">
        <f t="shared" si="121"/>
        <v>3.6296081136688159</v>
      </c>
      <c r="Y387" s="52">
        <f>VLOOKUP(M387,_data_models!$B:$D,3,0)</f>
        <v>46.699999999999996</v>
      </c>
      <c r="Z387" s="52">
        <f t="shared" si="133"/>
        <v>50.527010061401171</v>
      </c>
      <c r="AA387" s="53">
        <f t="shared" si="128"/>
        <v>-0.58499409698963234</v>
      </c>
      <c r="AB387" s="53">
        <f t="shared" si="129"/>
        <v>0.58499409698963234</v>
      </c>
      <c r="AC387" s="52">
        <f t="shared" si="130"/>
        <v>-9.8700973866179709E-2</v>
      </c>
      <c r="AD387" s="52">
        <f t="shared" si="131"/>
        <v>-1</v>
      </c>
      <c r="AE387" s="52">
        <f t="shared" si="132"/>
        <v>-1</v>
      </c>
      <c r="AF387" s="52">
        <f t="shared" ref="AF387:AF450" si="134">Y387-O387</f>
        <v>-4.4120041583908076</v>
      </c>
      <c r="AG387" s="76">
        <f t="shared" ref="AG387:AG450" si="135">ABS(AF387)</f>
        <v>4.4120041583908076</v>
      </c>
      <c r="AH387" s="52">
        <f t="shared" ref="AH387:AH450" si="136">AVERAGE(H387,P387)-O387</f>
        <v>1.3285109337109589</v>
      </c>
      <c r="AI387" s="52">
        <f t="shared" ref="AI387:AI450" si="137">ABS(AH387)</f>
        <v>1.3285109337109589</v>
      </c>
      <c r="AJ387" s="52">
        <f t="shared" ref="AJ387:AJ450" si="138">AVERAGE(P387,Z387)-O387</f>
        <v>-0.53564361005653893</v>
      </c>
      <c r="AK387" s="52">
        <f t="shared" ref="AK387:AK450" si="139">ABS(AJ387)</f>
        <v>0.53564361005653893</v>
      </c>
      <c r="AL387" s="57"/>
      <c r="AM387" s="85"/>
    </row>
    <row r="388" spans="1:39" ht="16" customHeight="1" x14ac:dyDescent="0.2">
      <c r="A388" s="19" t="s">
        <v>136</v>
      </c>
      <c r="B388" s="19">
        <v>2016</v>
      </c>
      <c r="C388" s="19">
        <v>8</v>
      </c>
      <c r="D388" s="19" t="s">
        <v>60</v>
      </c>
      <c r="E388" s="47">
        <v>42580</v>
      </c>
      <c r="F388" s="47">
        <v>42582</v>
      </c>
      <c r="G388" s="19">
        <v>9</v>
      </c>
      <c r="H388" s="48">
        <v>52.173913043478258</v>
      </c>
      <c r="I388" s="48">
        <v>47.826086956521742</v>
      </c>
      <c r="J388" s="49">
        <v>0.9</v>
      </c>
      <c r="K388" s="48" t="s">
        <v>60</v>
      </c>
      <c r="L388" s="48" t="s">
        <v>60</v>
      </c>
      <c r="M388" s="47">
        <v>42582</v>
      </c>
      <c r="N388" s="50" t="s">
        <v>60</v>
      </c>
      <c r="O388" s="48">
        <f>VLOOKUP($B388,_data_elections!$A$2:$E$6,5,0)</f>
        <v>51.112004158390803</v>
      </c>
      <c r="P388" s="51">
        <f>IF(ISERROR(VLOOKUP(M388,_data_RCP!$B:$D,3,0)),"",VLOOKUP(M388,_data_RCP!$B:$D,3,0))</f>
        <v>50.625711035267351</v>
      </c>
      <c r="Q388" s="52">
        <f t="shared" si="120"/>
        <v>1.0619088850874547</v>
      </c>
      <c r="R388" s="53">
        <f t="shared" si="122"/>
        <v>-0.48629312312345263</v>
      </c>
      <c r="S388" s="53">
        <f t="shared" si="123"/>
        <v>1.0619088850874547</v>
      </c>
      <c r="T388" s="53">
        <f t="shared" si="124"/>
        <v>0.48629312312345263</v>
      </c>
      <c r="U388" s="52">
        <f t="shared" si="125"/>
        <v>-0.5756157619640021</v>
      </c>
      <c r="V388" s="52">
        <f t="shared" si="126"/>
        <v>1</v>
      </c>
      <c r="W388" s="52">
        <f t="shared" si="127"/>
        <v>0</v>
      </c>
      <c r="X388" s="52">
        <f t="shared" si="121"/>
        <v>1.5482020082109074</v>
      </c>
      <c r="Y388" s="52">
        <f>VLOOKUP(M388,_data_models!$B:$D,3,0)</f>
        <v>46.699999999999996</v>
      </c>
      <c r="Z388" s="52">
        <f t="shared" si="133"/>
        <v>49.833208026248535</v>
      </c>
      <c r="AA388" s="53">
        <f t="shared" si="128"/>
        <v>-1.2787961321422685</v>
      </c>
      <c r="AB388" s="53">
        <f t="shared" si="129"/>
        <v>1.2787961321422685</v>
      </c>
      <c r="AC388" s="52">
        <f t="shared" si="130"/>
        <v>-0.79250300901881587</v>
      </c>
      <c r="AD388" s="52">
        <f t="shared" si="131"/>
        <v>-1</v>
      </c>
      <c r="AE388" s="52">
        <f t="shared" si="132"/>
        <v>-1</v>
      </c>
      <c r="AF388" s="52">
        <f t="shared" si="134"/>
        <v>-4.4120041583908076</v>
      </c>
      <c r="AG388" s="76">
        <f t="shared" si="135"/>
        <v>4.4120041583908076</v>
      </c>
      <c r="AH388" s="52">
        <f t="shared" si="136"/>
        <v>0.28780788098200105</v>
      </c>
      <c r="AI388" s="52">
        <f t="shared" si="137"/>
        <v>0.28780788098200105</v>
      </c>
      <c r="AJ388" s="52">
        <f t="shared" si="138"/>
        <v>-0.88254462763286057</v>
      </c>
      <c r="AK388" s="52">
        <f t="shared" si="139"/>
        <v>0.88254462763286057</v>
      </c>
      <c r="AL388" s="57"/>
      <c r="AM388" s="85"/>
    </row>
    <row r="389" spans="1:39" ht="16" customHeight="1" x14ac:dyDescent="0.2">
      <c r="A389" s="19" t="s">
        <v>137</v>
      </c>
      <c r="B389" s="19">
        <v>2016</v>
      </c>
      <c r="C389" s="19">
        <v>9</v>
      </c>
      <c r="D389" s="19" t="s">
        <v>60</v>
      </c>
      <c r="E389" s="47">
        <v>42611</v>
      </c>
      <c r="F389" s="47">
        <v>42613</v>
      </c>
      <c r="G389" s="19">
        <v>19</v>
      </c>
      <c r="H389" s="48">
        <v>54.166666666666664</v>
      </c>
      <c r="I389" s="48">
        <v>45.833333333333336</v>
      </c>
      <c r="J389" s="49">
        <v>0.8</v>
      </c>
      <c r="K389" s="48" t="s">
        <v>60</v>
      </c>
      <c r="L389" s="48" t="s">
        <v>60</v>
      </c>
      <c r="M389" s="47">
        <v>42611</v>
      </c>
      <c r="N389" s="50" t="s">
        <v>60</v>
      </c>
      <c r="O389" s="48">
        <f>VLOOKUP($B389,_data_elections!$A$2:$E$6,5,0)</f>
        <v>51.112004158390803</v>
      </c>
      <c r="P389" s="51">
        <f>IF(ISERROR(VLOOKUP(M389,_data_RCP!$B:$D,3,0)),"",VLOOKUP(M389,_data_RCP!$B:$D,3,0))</f>
        <v>53.333333333333336</v>
      </c>
      <c r="Q389" s="52">
        <f t="shared" si="120"/>
        <v>3.0546625082758609</v>
      </c>
      <c r="R389" s="53">
        <f t="shared" si="122"/>
        <v>2.2213291749425323</v>
      </c>
      <c r="S389" s="53">
        <f t="shared" si="123"/>
        <v>3.0546625082758609</v>
      </c>
      <c r="T389" s="53">
        <f t="shared" si="124"/>
        <v>2.2213291749425323</v>
      </c>
      <c r="U389" s="52">
        <f t="shared" si="125"/>
        <v>-0.8333333333333286</v>
      </c>
      <c r="V389" s="52">
        <f t="shared" si="126"/>
        <v>-1</v>
      </c>
      <c r="W389" s="52">
        <f t="shared" si="127"/>
        <v>-1</v>
      </c>
      <c r="X389" s="52">
        <f t="shared" si="121"/>
        <v>0.8333333333333286</v>
      </c>
      <c r="Y389" s="52">
        <f>VLOOKUP(M389,_data_models!$B:$D,3,0)</f>
        <v>47.075000000000003</v>
      </c>
      <c r="Z389" s="52">
        <f t="shared" si="133"/>
        <v>51.524999999999999</v>
      </c>
      <c r="AA389" s="53">
        <f t="shared" si="128"/>
        <v>0.41299584160919522</v>
      </c>
      <c r="AB389" s="53">
        <f t="shared" si="129"/>
        <v>0.41299584160919522</v>
      </c>
      <c r="AC389" s="52">
        <f t="shared" si="130"/>
        <v>1.8083333333333371</v>
      </c>
      <c r="AD389" s="52">
        <f t="shared" si="131"/>
        <v>1</v>
      </c>
      <c r="AE389" s="52">
        <f t="shared" si="132"/>
        <v>1</v>
      </c>
      <c r="AF389" s="52">
        <f t="shared" si="134"/>
        <v>-4.0370041583908005</v>
      </c>
      <c r="AG389" s="76">
        <f t="shared" si="135"/>
        <v>4.0370041583908005</v>
      </c>
      <c r="AH389" s="52">
        <f t="shared" si="136"/>
        <v>2.6379958416091966</v>
      </c>
      <c r="AI389" s="52">
        <f t="shared" si="137"/>
        <v>2.6379958416091966</v>
      </c>
      <c r="AJ389" s="52">
        <f t="shared" si="138"/>
        <v>1.3171625082758638</v>
      </c>
      <c r="AK389" s="52">
        <f t="shared" si="139"/>
        <v>1.3171625082758638</v>
      </c>
      <c r="AL389" s="57"/>
      <c r="AM389" s="85"/>
    </row>
    <row r="390" spans="1:39" ht="16" customHeight="1" x14ac:dyDescent="0.2">
      <c r="A390" s="19" t="s">
        <v>137</v>
      </c>
      <c r="B390" s="19">
        <v>2016</v>
      </c>
      <c r="C390" s="19">
        <v>9</v>
      </c>
      <c r="D390" s="19" t="s">
        <v>60</v>
      </c>
      <c r="E390" s="47">
        <v>42611</v>
      </c>
      <c r="F390" s="47">
        <v>42613</v>
      </c>
      <c r="G390" s="19">
        <v>11</v>
      </c>
      <c r="H390" s="48">
        <v>55.319148936170215</v>
      </c>
      <c r="I390" s="48">
        <v>44.680851063829785</v>
      </c>
      <c r="J390" s="49">
        <v>0.95</v>
      </c>
      <c r="K390" s="48" t="s">
        <v>60</v>
      </c>
      <c r="L390" s="48" t="s">
        <v>60</v>
      </c>
      <c r="M390" s="47">
        <v>42611</v>
      </c>
      <c r="N390" s="50" t="s">
        <v>60</v>
      </c>
      <c r="O390" s="48">
        <f>VLOOKUP($B390,_data_elections!$A$2:$E$6,5,0)</f>
        <v>51.112004158390803</v>
      </c>
      <c r="P390" s="51">
        <f>IF(ISERROR(VLOOKUP(M390,_data_RCP!$B:$D,3,0)),"",VLOOKUP(M390,_data_RCP!$B:$D,3,0))</f>
        <v>53.333333333333336</v>
      </c>
      <c r="Q390" s="52">
        <f t="shared" si="120"/>
        <v>4.207144777779412</v>
      </c>
      <c r="R390" s="53">
        <f t="shared" si="122"/>
        <v>2.2213291749425323</v>
      </c>
      <c r="S390" s="53">
        <f t="shared" si="123"/>
        <v>4.207144777779412</v>
      </c>
      <c r="T390" s="53">
        <f t="shared" si="124"/>
        <v>2.2213291749425323</v>
      </c>
      <c r="U390" s="52">
        <f t="shared" si="125"/>
        <v>-1.9858156028368796</v>
      </c>
      <c r="V390" s="52">
        <f t="shared" si="126"/>
        <v>-1</v>
      </c>
      <c r="W390" s="52">
        <f t="shared" si="127"/>
        <v>-1</v>
      </c>
      <c r="X390" s="52">
        <f t="shared" si="121"/>
        <v>1.9858156028368796</v>
      </c>
      <c r="Y390" s="52">
        <f>VLOOKUP(M390,_data_models!$B:$D,3,0)</f>
        <v>47.075000000000003</v>
      </c>
      <c r="Z390" s="52">
        <f t="shared" si="133"/>
        <v>51.909160756501187</v>
      </c>
      <c r="AA390" s="53">
        <f t="shared" si="128"/>
        <v>0.79715659811038364</v>
      </c>
      <c r="AB390" s="53">
        <f t="shared" si="129"/>
        <v>0.79715659811038364</v>
      </c>
      <c r="AC390" s="52">
        <f t="shared" si="130"/>
        <v>1.4241725768321487</v>
      </c>
      <c r="AD390" s="52">
        <f t="shared" si="131"/>
        <v>1</v>
      </c>
      <c r="AE390" s="52">
        <f t="shared" si="132"/>
        <v>1</v>
      </c>
      <c r="AF390" s="52">
        <f t="shared" si="134"/>
        <v>-4.0370041583908005</v>
      </c>
      <c r="AG390" s="76">
        <f t="shared" si="135"/>
        <v>4.0370041583908005</v>
      </c>
      <c r="AH390" s="52">
        <f t="shared" si="136"/>
        <v>3.2142369763609722</v>
      </c>
      <c r="AI390" s="52">
        <f t="shared" si="137"/>
        <v>3.2142369763609722</v>
      </c>
      <c r="AJ390" s="52">
        <f t="shared" si="138"/>
        <v>1.509242886526458</v>
      </c>
      <c r="AK390" s="52">
        <f t="shared" si="139"/>
        <v>1.509242886526458</v>
      </c>
      <c r="AL390" s="57"/>
      <c r="AM390" s="85"/>
    </row>
    <row r="391" spans="1:39" ht="16" customHeight="1" x14ac:dyDescent="0.2">
      <c r="A391" s="19" t="s">
        <v>137</v>
      </c>
      <c r="B391" s="19">
        <v>2016</v>
      </c>
      <c r="C391" s="19">
        <v>9</v>
      </c>
      <c r="D391" s="19" t="s">
        <v>60</v>
      </c>
      <c r="E391" s="47">
        <v>42611</v>
      </c>
      <c r="F391" s="47">
        <v>42613</v>
      </c>
      <c r="G391" s="19">
        <v>4</v>
      </c>
      <c r="H391" s="48">
        <v>52.173913043478258</v>
      </c>
      <c r="I391" s="48">
        <v>47.826086956521742</v>
      </c>
      <c r="J391" s="49">
        <v>0.7</v>
      </c>
      <c r="K391" s="48" t="s">
        <v>60</v>
      </c>
      <c r="L391" s="48" t="s">
        <v>60</v>
      </c>
      <c r="M391" s="47">
        <v>42611</v>
      </c>
      <c r="N391" s="50" t="s">
        <v>60</v>
      </c>
      <c r="O391" s="48">
        <f>VLOOKUP($B391,_data_elections!$A$2:$E$6,5,0)</f>
        <v>51.112004158390803</v>
      </c>
      <c r="P391" s="51">
        <f>IF(ISERROR(VLOOKUP(M391,_data_RCP!$B:$D,3,0)),"",VLOOKUP(M391,_data_RCP!$B:$D,3,0))</f>
        <v>53.333333333333336</v>
      </c>
      <c r="Q391" s="52">
        <f t="shared" si="120"/>
        <v>1.0619088850874547</v>
      </c>
      <c r="R391" s="53">
        <f t="shared" si="122"/>
        <v>2.2213291749425323</v>
      </c>
      <c r="S391" s="53">
        <f t="shared" si="123"/>
        <v>1.0619088850874547</v>
      </c>
      <c r="T391" s="53">
        <f t="shared" si="124"/>
        <v>2.2213291749425323</v>
      </c>
      <c r="U391" s="52">
        <f t="shared" si="125"/>
        <v>1.1594202898550776</v>
      </c>
      <c r="V391" s="52">
        <f t="shared" si="126"/>
        <v>1</v>
      </c>
      <c r="W391" s="52">
        <f t="shared" si="127"/>
        <v>1</v>
      </c>
      <c r="X391" s="52">
        <f t="shared" si="121"/>
        <v>-1.1594202898550776</v>
      </c>
      <c r="Y391" s="52">
        <f>VLOOKUP(M391,_data_models!$B:$D,3,0)</f>
        <v>47.075000000000003</v>
      </c>
      <c r="Z391" s="52">
        <f t="shared" si="133"/>
        <v>50.860748792270527</v>
      </c>
      <c r="AA391" s="53">
        <f t="shared" si="128"/>
        <v>-0.25125536612027588</v>
      </c>
      <c r="AB391" s="53">
        <f t="shared" si="129"/>
        <v>0.25125536612027588</v>
      </c>
      <c r="AC391" s="52">
        <f t="shared" si="130"/>
        <v>1.9700738088222565</v>
      </c>
      <c r="AD391" s="52">
        <f t="shared" si="131"/>
        <v>1</v>
      </c>
      <c r="AE391" s="52">
        <f t="shared" si="132"/>
        <v>1</v>
      </c>
      <c r="AF391" s="52">
        <f t="shared" si="134"/>
        <v>-4.0370041583908005</v>
      </c>
      <c r="AG391" s="76">
        <f t="shared" si="135"/>
        <v>4.0370041583908005</v>
      </c>
      <c r="AH391" s="52">
        <f t="shared" si="136"/>
        <v>1.6416190300149935</v>
      </c>
      <c r="AI391" s="52">
        <f t="shared" si="137"/>
        <v>1.6416190300149935</v>
      </c>
      <c r="AJ391" s="52">
        <f t="shared" si="138"/>
        <v>0.98503690441113179</v>
      </c>
      <c r="AK391" s="52">
        <f t="shared" si="139"/>
        <v>0.98503690441113179</v>
      </c>
      <c r="AL391" s="57"/>
      <c r="AM391" s="85"/>
    </row>
    <row r="392" spans="1:39" ht="16" customHeight="1" x14ac:dyDescent="0.2">
      <c r="A392" s="19" t="s">
        <v>137</v>
      </c>
      <c r="B392" s="19">
        <v>2016</v>
      </c>
      <c r="C392" s="19">
        <v>9</v>
      </c>
      <c r="D392" s="19" t="s">
        <v>60</v>
      </c>
      <c r="E392" s="47">
        <v>42611</v>
      </c>
      <c r="F392" s="47">
        <v>42613</v>
      </c>
      <c r="G392" s="19">
        <v>10</v>
      </c>
      <c r="H392" s="48">
        <v>52.688172043010752</v>
      </c>
      <c r="I392" s="48">
        <v>47.311827956989248</v>
      </c>
      <c r="J392" s="49">
        <v>0.9</v>
      </c>
      <c r="K392" s="48" t="s">
        <v>60</v>
      </c>
      <c r="L392" s="48" t="s">
        <v>60</v>
      </c>
      <c r="M392" s="47">
        <v>42611</v>
      </c>
      <c r="N392" s="50" t="s">
        <v>60</v>
      </c>
      <c r="O392" s="48">
        <f>VLOOKUP($B392,_data_elections!$A$2:$E$6,5,0)</f>
        <v>51.112004158390803</v>
      </c>
      <c r="P392" s="51">
        <f>IF(ISERROR(VLOOKUP(M392,_data_RCP!$B:$D,3,0)),"",VLOOKUP(M392,_data_RCP!$B:$D,3,0))</f>
        <v>53.333333333333336</v>
      </c>
      <c r="Q392" s="52">
        <f t="shared" si="120"/>
        <v>1.5761678846199487</v>
      </c>
      <c r="R392" s="53">
        <f t="shared" si="122"/>
        <v>2.2213291749425323</v>
      </c>
      <c r="S392" s="53">
        <f t="shared" si="123"/>
        <v>1.5761678846199487</v>
      </c>
      <c r="T392" s="53">
        <f t="shared" si="124"/>
        <v>2.2213291749425323</v>
      </c>
      <c r="U392" s="52">
        <f t="shared" si="125"/>
        <v>0.64516129032258362</v>
      </c>
      <c r="V392" s="52">
        <f t="shared" si="126"/>
        <v>1</v>
      </c>
      <c r="W392" s="52">
        <f t="shared" si="127"/>
        <v>1</v>
      </c>
      <c r="X392" s="52">
        <f t="shared" si="121"/>
        <v>-0.64516129032258362</v>
      </c>
      <c r="Y392" s="52">
        <f>VLOOKUP(M392,_data_models!$B:$D,3,0)</f>
        <v>47.075000000000003</v>
      </c>
      <c r="Z392" s="52">
        <f t="shared" si="133"/>
        <v>51.032168458781364</v>
      </c>
      <c r="AA392" s="53">
        <f t="shared" si="128"/>
        <v>-7.9835699609439814E-2</v>
      </c>
      <c r="AB392" s="53">
        <f t="shared" si="129"/>
        <v>7.9835699609439814E-2</v>
      </c>
      <c r="AC392" s="52">
        <f t="shared" si="130"/>
        <v>2.1414934753330925</v>
      </c>
      <c r="AD392" s="52">
        <f t="shared" si="131"/>
        <v>1</v>
      </c>
      <c r="AE392" s="52">
        <f t="shared" si="132"/>
        <v>1</v>
      </c>
      <c r="AF392" s="52">
        <f t="shared" si="134"/>
        <v>-4.0370041583908005</v>
      </c>
      <c r="AG392" s="76">
        <f t="shared" si="135"/>
        <v>4.0370041583908005</v>
      </c>
      <c r="AH392" s="52">
        <f t="shared" si="136"/>
        <v>1.8987485297812441</v>
      </c>
      <c r="AI392" s="52">
        <f t="shared" si="137"/>
        <v>1.8987485297812441</v>
      </c>
      <c r="AJ392" s="52">
        <f t="shared" si="138"/>
        <v>1.0707467376665463</v>
      </c>
      <c r="AK392" s="52">
        <f t="shared" si="139"/>
        <v>1.0707467376665463</v>
      </c>
      <c r="AL392" s="57"/>
      <c r="AM392" s="85"/>
    </row>
    <row r="393" spans="1:39" ht="16" customHeight="1" x14ac:dyDescent="0.2">
      <c r="A393" s="19" t="s">
        <v>137</v>
      </c>
      <c r="B393" s="19">
        <v>2016</v>
      </c>
      <c r="C393" s="19">
        <v>9</v>
      </c>
      <c r="D393" s="19" t="s">
        <v>60</v>
      </c>
      <c r="E393" s="47">
        <v>42611</v>
      </c>
      <c r="F393" s="47">
        <v>42613</v>
      </c>
      <c r="G393" s="19">
        <v>8</v>
      </c>
      <c r="H393" s="48">
        <v>53.333333333333336</v>
      </c>
      <c r="I393" s="48">
        <v>46.666666666666664</v>
      </c>
      <c r="J393" s="49">
        <v>0.95</v>
      </c>
      <c r="K393" s="48" t="s">
        <v>60</v>
      </c>
      <c r="L393" s="48" t="s">
        <v>60</v>
      </c>
      <c r="M393" s="47">
        <v>42611</v>
      </c>
      <c r="N393" s="50" t="s">
        <v>60</v>
      </c>
      <c r="O393" s="48">
        <f>VLOOKUP($B393,_data_elections!$A$2:$E$6,5,0)</f>
        <v>51.112004158390803</v>
      </c>
      <c r="P393" s="51">
        <f>IF(ISERROR(VLOOKUP(M393,_data_RCP!$B:$D,3,0)),"",VLOOKUP(M393,_data_RCP!$B:$D,3,0))</f>
        <v>53.333333333333336</v>
      </c>
      <c r="Q393" s="52">
        <f t="shared" si="120"/>
        <v>2.2213291749425323</v>
      </c>
      <c r="R393" s="53">
        <f t="shared" si="122"/>
        <v>2.2213291749425323</v>
      </c>
      <c r="S393" s="53">
        <f t="shared" si="123"/>
        <v>2.2213291749425323</v>
      </c>
      <c r="T393" s="53">
        <f t="shared" si="124"/>
        <v>2.2213291749425323</v>
      </c>
      <c r="U393" s="52">
        <f t="shared" si="125"/>
        <v>0</v>
      </c>
      <c r="V393" s="52">
        <f t="shared" si="126"/>
        <v>0</v>
      </c>
      <c r="W393" s="52" t="str">
        <f t="shared" si="127"/>
        <v>tie</v>
      </c>
      <c r="X393" s="52">
        <f t="shared" si="121"/>
        <v>0</v>
      </c>
      <c r="Y393" s="52">
        <f>VLOOKUP(M393,_data_models!$B:$D,3,0)</f>
        <v>47.075000000000003</v>
      </c>
      <c r="Z393" s="52">
        <f t="shared" si="133"/>
        <v>51.247222222222227</v>
      </c>
      <c r="AA393" s="53">
        <f t="shared" si="128"/>
        <v>0.13521806383142376</v>
      </c>
      <c r="AB393" s="53">
        <f t="shared" si="129"/>
        <v>0.13521806383142376</v>
      </c>
      <c r="AC393" s="52">
        <f t="shared" si="130"/>
        <v>2.0861111111111086</v>
      </c>
      <c r="AD393" s="52">
        <f t="shared" si="131"/>
        <v>1</v>
      </c>
      <c r="AE393" s="52">
        <f t="shared" si="132"/>
        <v>1</v>
      </c>
      <c r="AF393" s="52">
        <f t="shared" si="134"/>
        <v>-4.0370041583908005</v>
      </c>
      <c r="AG393" s="76">
        <f t="shared" si="135"/>
        <v>4.0370041583908005</v>
      </c>
      <c r="AH393" s="52">
        <f t="shared" si="136"/>
        <v>2.2213291749425323</v>
      </c>
      <c r="AI393" s="52">
        <f t="shared" si="137"/>
        <v>2.2213291749425323</v>
      </c>
      <c r="AJ393" s="52">
        <f t="shared" si="138"/>
        <v>1.1782736193869781</v>
      </c>
      <c r="AK393" s="52">
        <f t="shared" si="139"/>
        <v>1.1782736193869781</v>
      </c>
      <c r="AL393" s="57"/>
      <c r="AM393" s="85"/>
    </row>
    <row r="394" spans="1:39" ht="16" customHeight="1" x14ac:dyDescent="0.2">
      <c r="A394" s="19" t="s">
        <v>137</v>
      </c>
      <c r="B394" s="19">
        <v>2016</v>
      </c>
      <c r="C394" s="19">
        <v>9</v>
      </c>
      <c r="D394" s="19" t="s">
        <v>60</v>
      </c>
      <c r="E394" s="47">
        <v>42611</v>
      </c>
      <c r="F394" s="47">
        <v>42613</v>
      </c>
      <c r="G394" s="19">
        <v>1</v>
      </c>
      <c r="H394" s="48">
        <v>52.747252747252752</v>
      </c>
      <c r="I394" s="48">
        <v>47.252747252747248</v>
      </c>
      <c r="J394" s="49">
        <v>0.8</v>
      </c>
      <c r="K394" s="48" t="s">
        <v>60</v>
      </c>
      <c r="L394" s="48" t="s">
        <v>60</v>
      </c>
      <c r="M394" s="47">
        <v>42611</v>
      </c>
      <c r="N394" s="50" t="s">
        <v>60</v>
      </c>
      <c r="O394" s="48">
        <f>VLOOKUP($B394,_data_elections!$A$2:$E$6,5,0)</f>
        <v>51.112004158390803</v>
      </c>
      <c r="P394" s="51">
        <f>IF(ISERROR(VLOOKUP(M394,_data_RCP!$B:$D,3,0)),"",VLOOKUP(M394,_data_RCP!$B:$D,3,0))</f>
        <v>53.333333333333336</v>
      </c>
      <c r="Q394" s="52">
        <f t="shared" si="120"/>
        <v>1.6352485888619483</v>
      </c>
      <c r="R394" s="53">
        <f t="shared" si="122"/>
        <v>2.2213291749425323</v>
      </c>
      <c r="S394" s="53">
        <f t="shared" si="123"/>
        <v>1.6352485888619483</v>
      </c>
      <c r="T394" s="53">
        <f t="shared" si="124"/>
        <v>2.2213291749425323</v>
      </c>
      <c r="U394" s="52">
        <f t="shared" si="125"/>
        <v>0.586080586080584</v>
      </c>
      <c r="V394" s="52">
        <f t="shared" si="126"/>
        <v>1</v>
      </c>
      <c r="W394" s="52">
        <f t="shared" si="127"/>
        <v>1</v>
      </c>
      <c r="X394" s="52">
        <f t="shared" si="121"/>
        <v>-0.586080586080584</v>
      </c>
      <c r="Y394" s="52">
        <f>VLOOKUP(M394,_data_models!$B:$D,3,0)</f>
        <v>47.075000000000003</v>
      </c>
      <c r="Z394" s="52">
        <f t="shared" si="133"/>
        <v>51.051862026862032</v>
      </c>
      <c r="AA394" s="53">
        <f t="shared" si="128"/>
        <v>-6.0142131528770904E-2</v>
      </c>
      <c r="AB394" s="53">
        <f t="shared" si="129"/>
        <v>6.0142131528770904E-2</v>
      </c>
      <c r="AC394" s="52">
        <f t="shared" si="130"/>
        <v>2.1611870434137614</v>
      </c>
      <c r="AD394" s="52">
        <f t="shared" si="131"/>
        <v>1</v>
      </c>
      <c r="AE394" s="52">
        <f t="shared" si="132"/>
        <v>1</v>
      </c>
      <c r="AF394" s="52">
        <f t="shared" si="134"/>
        <v>-4.0370041583908005</v>
      </c>
      <c r="AG394" s="76">
        <f t="shared" si="135"/>
        <v>4.0370041583908005</v>
      </c>
      <c r="AH394" s="52">
        <f t="shared" si="136"/>
        <v>1.9282888819022403</v>
      </c>
      <c r="AI394" s="52">
        <f t="shared" si="137"/>
        <v>1.9282888819022403</v>
      </c>
      <c r="AJ394" s="52">
        <f t="shared" si="138"/>
        <v>1.0805935217068807</v>
      </c>
      <c r="AK394" s="52">
        <f t="shared" si="139"/>
        <v>1.0805935217068807</v>
      </c>
      <c r="AL394" s="57"/>
      <c r="AM394" s="85"/>
    </row>
    <row r="395" spans="1:39" ht="16" customHeight="1" x14ac:dyDescent="0.2">
      <c r="A395" s="19" t="s">
        <v>137</v>
      </c>
      <c r="B395" s="19">
        <v>2016</v>
      </c>
      <c r="C395" s="19">
        <v>9</v>
      </c>
      <c r="D395" s="19" t="s">
        <v>60</v>
      </c>
      <c r="E395" s="47">
        <v>42611</v>
      </c>
      <c r="F395" s="47">
        <v>42613</v>
      </c>
      <c r="G395" s="19">
        <v>5</v>
      </c>
      <c r="H395" s="48">
        <v>52.688172043010752</v>
      </c>
      <c r="I395" s="48">
        <v>47.311827956989248</v>
      </c>
      <c r="J395" s="49">
        <v>0.9</v>
      </c>
      <c r="K395" s="48" t="s">
        <v>60</v>
      </c>
      <c r="L395" s="48" t="s">
        <v>60</v>
      </c>
      <c r="M395" s="47">
        <v>42611</v>
      </c>
      <c r="N395" s="50" t="s">
        <v>60</v>
      </c>
      <c r="O395" s="48">
        <f>VLOOKUP($B395,_data_elections!$A$2:$E$6,5,0)</f>
        <v>51.112004158390803</v>
      </c>
      <c r="P395" s="51">
        <f>IF(ISERROR(VLOOKUP(M395,_data_RCP!$B:$D,3,0)),"",VLOOKUP(M395,_data_RCP!$B:$D,3,0))</f>
        <v>53.333333333333336</v>
      </c>
      <c r="Q395" s="52">
        <f t="shared" si="120"/>
        <v>1.5761678846199487</v>
      </c>
      <c r="R395" s="53">
        <f t="shared" si="122"/>
        <v>2.2213291749425323</v>
      </c>
      <c r="S395" s="53">
        <f t="shared" si="123"/>
        <v>1.5761678846199487</v>
      </c>
      <c r="T395" s="53">
        <f t="shared" si="124"/>
        <v>2.2213291749425323</v>
      </c>
      <c r="U395" s="52">
        <f t="shared" si="125"/>
        <v>0.64516129032258362</v>
      </c>
      <c r="V395" s="52">
        <f t="shared" si="126"/>
        <v>1</v>
      </c>
      <c r="W395" s="52">
        <f t="shared" si="127"/>
        <v>1</v>
      </c>
      <c r="X395" s="52">
        <f t="shared" si="121"/>
        <v>-0.64516129032258362</v>
      </c>
      <c r="Y395" s="52">
        <f>VLOOKUP(M395,_data_models!$B:$D,3,0)</f>
        <v>47.075000000000003</v>
      </c>
      <c r="Z395" s="52">
        <f t="shared" si="133"/>
        <v>51.032168458781364</v>
      </c>
      <c r="AA395" s="53">
        <f t="shared" si="128"/>
        <v>-7.9835699609439814E-2</v>
      </c>
      <c r="AB395" s="53">
        <f t="shared" si="129"/>
        <v>7.9835699609439814E-2</v>
      </c>
      <c r="AC395" s="52">
        <f t="shared" si="130"/>
        <v>2.1414934753330925</v>
      </c>
      <c r="AD395" s="52">
        <f t="shared" si="131"/>
        <v>1</v>
      </c>
      <c r="AE395" s="52">
        <f t="shared" si="132"/>
        <v>1</v>
      </c>
      <c r="AF395" s="52">
        <f t="shared" si="134"/>
        <v>-4.0370041583908005</v>
      </c>
      <c r="AG395" s="76">
        <f t="shared" si="135"/>
        <v>4.0370041583908005</v>
      </c>
      <c r="AH395" s="52">
        <f t="shared" si="136"/>
        <v>1.8987485297812441</v>
      </c>
      <c r="AI395" s="52">
        <f t="shared" si="137"/>
        <v>1.8987485297812441</v>
      </c>
      <c r="AJ395" s="52">
        <f t="shared" si="138"/>
        <v>1.0707467376665463</v>
      </c>
      <c r="AK395" s="52">
        <f t="shared" si="139"/>
        <v>1.0707467376665463</v>
      </c>
      <c r="AL395" s="57"/>
      <c r="AM395" s="85"/>
    </row>
    <row r="396" spans="1:39" ht="16" customHeight="1" x14ac:dyDescent="0.2">
      <c r="A396" s="19" t="s">
        <v>137</v>
      </c>
      <c r="B396" s="19">
        <v>2016</v>
      </c>
      <c r="C396" s="19">
        <v>9</v>
      </c>
      <c r="D396" s="19" t="s">
        <v>60</v>
      </c>
      <c r="E396" s="47">
        <v>42611</v>
      </c>
      <c r="F396" s="47">
        <v>42613</v>
      </c>
      <c r="G396" s="19">
        <v>2</v>
      </c>
      <c r="H396" s="48">
        <v>54.444444444444443</v>
      </c>
      <c r="I396" s="48">
        <v>45.555555555555557</v>
      </c>
      <c r="J396" s="49">
        <v>0.9</v>
      </c>
      <c r="K396" s="48" t="s">
        <v>60</v>
      </c>
      <c r="L396" s="48" t="s">
        <v>60</v>
      </c>
      <c r="M396" s="47">
        <v>42611</v>
      </c>
      <c r="N396" s="50" t="s">
        <v>60</v>
      </c>
      <c r="O396" s="48">
        <f>VLOOKUP($B396,_data_elections!$A$2:$E$6,5,0)</f>
        <v>51.112004158390803</v>
      </c>
      <c r="P396" s="51">
        <f>IF(ISERROR(VLOOKUP(M396,_data_RCP!$B:$D,3,0)),"",VLOOKUP(M396,_data_RCP!$B:$D,3,0))</f>
        <v>53.333333333333336</v>
      </c>
      <c r="Q396" s="52">
        <f t="shared" si="120"/>
        <v>3.3324402860536395</v>
      </c>
      <c r="R396" s="53">
        <f t="shared" si="122"/>
        <v>2.2213291749425323</v>
      </c>
      <c r="S396" s="53">
        <f t="shared" si="123"/>
        <v>3.3324402860536395</v>
      </c>
      <c r="T396" s="53">
        <f t="shared" si="124"/>
        <v>2.2213291749425323</v>
      </c>
      <c r="U396" s="52">
        <f t="shared" si="125"/>
        <v>-1.1111111111111072</v>
      </c>
      <c r="V396" s="52">
        <f t="shared" si="126"/>
        <v>-1</v>
      </c>
      <c r="W396" s="52">
        <f t="shared" si="127"/>
        <v>-1</v>
      </c>
      <c r="X396" s="52">
        <f t="shared" si="121"/>
        <v>1.1111111111111072</v>
      </c>
      <c r="Y396" s="52">
        <f>VLOOKUP(M396,_data_models!$B:$D,3,0)</f>
        <v>47.075000000000003</v>
      </c>
      <c r="Z396" s="52">
        <f t="shared" si="133"/>
        <v>51.617592592592587</v>
      </c>
      <c r="AA396" s="53">
        <f t="shared" si="128"/>
        <v>0.50558843420178334</v>
      </c>
      <c r="AB396" s="53">
        <f t="shared" si="129"/>
        <v>0.50558843420178334</v>
      </c>
      <c r="AC396" s="52">
        <f t="shared" si="130"/>
        <v>1.715740740740749</v>
      </c>
      <c r="AD396" s="52">
        <f t="shared" si="131"/>
        <v>1</v>
      </c>
      <c r="AE396" s="52">
        <f t="shared" si="132"/>
        <v>1</v>
      </c>
      <c r="AF396" s="52">
        <f t="shared" si="134"/>
        <v>-4.0370041583908005</v>
      </c>
      <c r="AG396" s="76">
        <f t="shared" si="135"/>
        <v>4.0370041583908005</v>
      </c>
      <c r="AH396" s="52">
        <f t="shared" si="136"/>
        <v>2.7768847304980824</v>
      </c>
      <c r="AI396" s="52">
        <f t="shared" si="137"/>
        <v>2.7768847304980824</v>
      </c>
      <c r="AJ396" s="52">
        <f t="shared" si="138"/>
        <v>1.3634588045721614</v>
      </c>
      <c r="AK396" s="52">
        <f t="shared" si="139"/>
        <v>1.3634588045721614</v>
      </c>
      <c r="AL396" s="57"/>
      <c r="AM396" s="85"/>
    </row>
    <row r="397" spans="1:39" ht="16" customHeight="1" x14ac:dyDescent="0.2">
      <c r="A397" s="19" t="s">
        <v>137</v>
      </c>
      <c r="B397" s="19">
        <v>2016</v>
      </c>
      <c r="C397" s="19">
        <v>9</v>
      </c>
      <c r="D397" s="19" t="s">
        <v>60</v>
      </c>
      <c r="E397" s="47">
        <v>42611</v>
      </c>
      <c r="F397" s="47">
        <v>42613</v>
      </c>
      <c r="G397" s="19">
        <v>17</v>
      </c>
      <c r="H397" s="48">
        <v>55.813953488372093</v>
      </c>
      <c r="I397" s="48">
        <v>44.186046511627907</v>
      </c>
      <c r="J397" s="49">
        <v>0.9</v>
      </c>
      <c r="K397" s="48" t="s">
        <v>60</v>
      </c>
      <c r="L397" s="48" t="s">
        <v>60</v>
      </c>
      <c r="M397" s="47">
        <v>42611</v>
      </c>
      <c r="N397" s="50" t="s">
        <v>60</v>
      </c>
      <c r="O397" s="48">
        <f>VLOOKUP($B397,_data_elections!$A$2:$E$6,5,0)</f>
        <v>51.112004158390803</v>
      </c>
      <c r="P397" s="51">
        <f>IF(ISERROR(VLOOKUP(M397,_data_RCP!$B:$D,3,0)),"",VLOOKUP(M397,_data_RCP!$B:$D,3,0))</f>
        <v>53.333333333333336</v>
      </c>
      <c r="Q397" s="52">
        <f t="shared" si="120"/>
        <v>4.7019493299812893</v>
      </c>
      <c r="R397" s="53">
        <f t="shared" si="122"/>
        <v>2.2213291749425323</v>
      </c>
      <c r="S397" s="53">
        <f t="shared" si="123"/>
        <v>4.7019493299812893</v>
      </c>
      <c r="T397" s="53">
        <f t="shared" si="124"/>
        <v>2.2213291749425323</v>
      </c>
      <c r="U397" s="52">
        <f t="shared" si="125"/>
        <v>-2.480620155038757</v>
      </c>
      <c r="V397" s="52">
        <f t="shared" si="126"/>
        <v>-1</v>
      </c>
      <c r="W397" s="52">
        <f t="shared" si="127"/>
        <v>-1</v>
      </c>
      <c r="X397" s="52">
        <f t="shared" si="121"/>
        <v>2.480620155038757</v>
      </c>
      <c r="Y397" s="52">
        <f>VLOOKUP(M397,_data_models!$B:$D,3,0)</f>
        <v>47.075000000000003</v>
      </c>
      <c r="Z397" s="52">
        <f t="shared" si="133"/>
        <v>52.074095607235144</v>
      </c>
      <c r="AA397" s="53">
        <f t="shared" si="128"/>
        <v>0.96209144884434039</v>
      </c>
      <c r="AB397" s="53">
        <f t="shared" si="129"/>
        <v>0.96209144884434039</v>
      </c>
      <c r="AC397" s="52">
        <f t="shared" si="130"/>
        <v>1.259237726098192</v>
      </c>
      <c r="AD397" s="52">
        <f t="shared" si="131"/>
        <v>1</v>
      </c>
      <c r="AE397" s="52">
        <f t="shared" si="132"/>
        <v>1</v>
      </c>
      <c r="AF397" s="52">
        <f t="shared" si="134"/>
        <v>-4.0370041583908005</v>
      </c>
      <c r="AG397" s="76">
        <f t="shared" si="135"/>
        <v>4.0370041583908005</v>
      </c>
      <c r="AH397" s="52">
        <f t="shared" si="136"/>
        <v>3.4616392524619073</v>
      </c>
      <c r="AI397" s="52">
        <f t="shared" si="137"/>
        <v>3.4616392524619073</v>
      </c>
      <c r="AJ397" s="52">
        <f t="shared" si="138"/>
        <v>1.5917103118934364</v>
      </c>
      <c r="AK397" s="52">
        <f t="shared" si="139"/>
        <v>1.5917103118934364</v>
      </c>
      <c r="AL397" s="57"/>
      <c r="AM397" s="85"/>
    </row>
    <row r="398" spans="1:39" ht="16" customHeight="1" x14ac:dyDescent="0.2">
      <c r="A398" s="19" t="s">
        <v>137</v>
      </c>
      <c r="B398" s="19">
        <v>2016</v>
      </c>
      <c r="C398" s="19">
        <v>9</v>
      </c>
      <c r="D398" s="19" t="s">
        <v>60</v>
      </c>
      <c r="E398" s="47">
        <v>42611</v>
      </c>
      <c r="F398" s="47">
        <v>42613</v>
      </c>
      <c r="G398" s="19">
        <v>3</v>
      </c>
      <c r="H398" s="48">
        <v>53.535353535353536</v>
      </c>
      <c r="I398" s="48">
        <v>46.464646464646464</v>
      </c>
      <c r="J398" s="49">
        <v>1</v>
      </c>
      <c r="K398" s="48" t="s">
        <v>60</v>
      </c>
      <c r="L398" s="48" t="s">
        <v>60</v>
      </c>
      <c r="M398" s="47">
        <v>42611</v>
      </c>
      <c r="N398" s="50" t="s">
        <v>60</v>
      </c>
      <c r="O398" s="48">
        <f>VLOOKUP($B398,_data_elections!$A$2:$E$6,5,0)</f>
        <v>51.112004158390803</v>
      </c>
      <c r="P398" s="51">
        <f>IF(ISERROR(VLOOKUP(M398,_data_RCP!$B:$D,3,0)),"",VLOOKUP(M398,_data_RCP!$B:$D,3,0))</f>
        <v>53.333333333333336</v>
      </c>
      <c r="Q398" s="52">
        <f t="shared" si="120"/>
        <v>2.423349376962733</v>
      </c>
      <c r="R398" s="53">
        <f t="shared" si="122"/>
        <v>2.2213291749425323</v>
      </c>
      <c r="S398" s="53">
        <f t="shared" si="123"/>
        <v>2.423349376962733</v>
      </c>
      <c r="T398" s="53">
        <f t="shared" si="124"/>
        <v>2.2213291749425323</v>
      </c>
      <c r="U398" s="52">
        <f t="shared" si="125"/>
        <v>-0.20202020202020066</v>
      </c>
      <c r="V398" s="52">
        <f t="shared" si="126"/>
        <v>-1</v>
      </c>
      <c r="W398" s="52">
        <f t="shared" si="127"/>
        <v>-1</v>
      </c>
      <c r="X398" s="52">
        <f t="shared" si="121"/>
        <v>0.20202020202020066</v>
      </c>
      <c r="Y398" s="52">
        <f>VLOOKUP(M398,_data_models!$B:$D,3,0)</f>
        <v>47.075000000000003</v>
      </c>
      <c r="Z398" s="52">
        <f t="shared" si="133"/>
        <v>51.314562289562296</v>
      </c>
      <c r="AA398" s="53">
        <f t="shared" si="128"/>
        <v>0.20255813117149302</v>
      </c>
      <c r="AB398" s="53">
        <f t="shared" si="129"/>
        <v>0.20255813117149302</v>
      </c>
      <c r="AC398" s="52">
        <f t="shared" si="130"/>
        <v>2.0187710437710393</v>
      </c>
      <c r="AD398" s="52">
        <f t="shared" si="131"/>
        <v>1</v>
      </c>
      <c r="AE398" s="52">
        <f t="shared" si="132"/>
        <v>1</v>
      </c>
      <c r="AF398" s="52">
        <f t="shared" si="134"/>
        <v>-4.0370041583908005</v>
      </c>
      <c r="AG398" s="76">
        <f t="shared" si="135"/>
        <v>4.0370041583908005</v>
      </c>
      <c r="AH398" s="52">
        <f t="shared" si="136"/>
        <v>2.3223392759526291</v>
      </c>
      <c r="AI398" s="52">
        <f t="shared" si="137"/>
        <v>2.3223392759526291</v>
      </c>
      <c r="AJ398" s="52">
        <f t="shared" si="138"/>
        <v>1.2119436530570127</v>
      </c>
      <c r="AK398" s="52">
        <f t="shared" si="139"/>
        <v>1.2119436530570127</v>
      </c>
      <c r="AL398" s="57"/>
      <c r="AM398" s="85"/>
    </row>
    <row r="399" spans="1:39" x14ac:dyDescent="0.2">
      <c r="A399" s="19" t="s">
        <v>137</v>
      </c>
      <c r="B399" s="19">
        <v>2016</v>
      </c>
      <c r="C399" s="19">
        <v>9</v>
      </c>
      <c r="D399" s="19" t="s">
        <v>60</v>
      </c>
      <c r="E399" s="47">
        <v>42611</v>
      </c>
      <c r="F399" s="47">
        <v>42613</v>
      </c>
      <c r="G399" s="19">
        <v>9</v>
      </c>
      <c r="H399" s="48">
        <v>52.222222222222229</v>
      </c>
      <c r="I399" s="48">
        <v>47.777777777777771</v>
      </c>
      <c r="J399" s="49">
        <v>0.95</v>
      </c>
      <c r="K399" s="48" t="s">
        <v>60</v>
      </c>
      <c r="L399" s="48" t="s">
        <v>60</v>
      </c>
      <c r="M399" s="47">
        <v>42613</v>
      </c>
      <c r="N399" s="50" t="s">
        <v>60</v>
      </c>
      <c r="O399" s="48">
        <f>VLOOKUP($B399,_data_elections!$A$2:$E$6,5,0)</f>
        <v>51.112004158390803</v>
      </c>
      <c r="P399" s="51">
        <f>IF(ISERROR(VLOOKUP(M399,_data_RCP!$B:$D,3,0)),"",VLOOKUP(M399,_data_RCP!$B:$D,3,0))</f>
        <v>52.5959367945824</v>
      </c>
      <c r="Q399" s="52">
        <f t="shared" si="120"/>
        <v>1.1102180638314252</v>
      </c>
      <c r="R399" s="53">
        <f t="shared" si="122"/>
        <v>1.4839326361915965</v>
      </c>
      <c r="S399" s="53">
        <f t="shared" si="123"/>
        <v>1.1102180638314252</v>
      </c>
      <c r="T399" s="53">
        <f t="shared" si="124"/>
        <v>1.4839326361915965</v>
      </c>
      <c r="U399" s="52">
        <f t="shared" si="125"/>
        <v>0.37371457236017136</v>
      </c>
      <c r="V399" s="52">
        <f t="shared" si="126"/>
        <v>1</v>
      </c>
      <c r="W399" s="52">
        <f t="shared" si="127"/>
        <v>1</v>
      </c>
      <c r="X399" s="52">
        <f t="shared" si="121"/>
        <v>-0.37371457236017136</v>
      </c>
      <c r="Y399" s="52">
        <f>VLOOKUP(M399,_data_models!$B:$D,3,0)</f>
        <v>47.075000000000003</v>
      </c>
      <c r="Z399" s="52">
        <f t="shared" si="133"/>
        <v>50.631053005601551</v>
      </c>
      <c r="AA399" s="53">
        <f t="shared" si="128"/>
        <v>-0.48095115278925249</v>
      </c>
      <c r="AB399" s="53">
        <f t="shared" si="129"/>
        <v>0.48095115278925249</v>
      </c>
      <c r="AC399" s="52">
        <f t="shared" si="130"/>
        <v>1.0029814834023441</v>
      </c>
      <c r="AD399" s="52">
        <f t="shared" si="131"/>
        <v>1</v>
      </c>
      <c r="AE399" s="52">
        <f t="shared" si="132"/>
        <v>1</v>
      </c>
      <c r="AF399" s="52">
        <f t="shared" si="134"/>
        <v>-4.0370041583908005</v>
      </c>
      <c r="AG399" s="76">
        <f t="shared" si="135"/>
        <v>4.0370041583908005</v>
      </c>
      <c r="AH399" s="52">
        <f t="shared" si="136"/>
        <v>1.2970753500115109</v>
      </c>
      <c r="AI399" s="52">
        <f t="shared" si="137"/>
        <v>1.2970753500115109</v>
      </c>
      <c r="AJ399" s="52">
        <f t="shared" si="138"/>
        <v>0.50149074170117558</v>
      </c>
      <c r="AK399" s="52">
        <f t="shared" si="139"/>
        <v>0.50149074170117558</v>
      </c>
      <c r="AL399" s="57"/>
      <c r="AM399" s="85"/>
    </row>
    <row r="400" spans="1:39" x14ac:dyDescent="0.2">
      <c r="A400" s="19" t="s">
        <v>137</v>
      </c>
      <c r="B400" s="19">
        <v>2016</v>
      </c>
      <c r="C400" s="19">
        <v>9</v>
      </c>
      <c r="D400" s="19" t="s">
        <v>60</v>
      </c>
      <c r="E400" s="47">
        <v>42611</v>
      </c>
      <c r="F400" s="47">
        <v>42613</v>
      </c>
      <c r="G400" s="19">
        <v>21</v>
      </c>
      <c r="H400" s="48">
        <v>52.093973442288046</v>
      </c>
      <c r="I400" s="48">
        <v>47.906026557711954</v>
      </c>
      <c r="J400" s="49">
        <v>0.8</v>
      </c>
      <c r="K400" s="48" t="s">
        <v>60</v>
      </c>
      <c r="L400" s="48" t="s">
        <v>60</v>
      </c>
      <c r="M400" s="47">
        <v>42613</v>
      </c>
      <c r="N400" s="50" t="s">
        <v>60</v>
      </c>
      <c r="O400" s="48">
        <f>VLOOKUP($B400,_data_elections!$A$2:$E$6,5,0)</f>
        <v>51.112004158390803</v>
      </c>
      <c r="P400" s="51">
        <f>IF(ISERROR(VLOOKUP(M400,_data_RCP!$B:$D,3,0)),"",VLOOKUP(M400,_data_RCP!$B:$D,3,0))</f>
        <v>52.5959367945824</v>
      </c>
      <c r="Q400" s="52">
        <f t="shared" si="120"/>
        <v>0.98196928389724292</v>
      </c>
      <c r="R400" s="53">
        <f t="shared" si="122"/>
        <v>1.4839326361915965</v>
      </c>
      <c r="S400" s="53">
        <f t="shared" si="123"/>
        <v>0.98196928389724292</v>
      </c>
      <c r="T400" s="53">
        <f t="shared" si="124"/>
        <v>1.4839326361915965</v>
      </c>
      <c r="U400" s="52">
        <f t="shared" si="125"/>
        <v>0.50196335229435363</v>
      </c>
      <c r="V400" s="52">
        <f t="shared" si="126"/>
        <v>1</v>
      </c>
      <c r="W400" s="52">
        <f t="shared" si="127"/>
        <v>1</v>
      </c>
      <c r="X400" s="52">
        <f t="shared" si="121"/>
        <v>-0.50196335229435363</v>
      </c>
      <c r="Y400" s="52">
        <f>VLOOKUP(M400,_data_models!$B:$D,3,0)</f>
        <v>47.075000000000003</v>
      </c>
      <c r="Z400" s="52">
        <f t="shared" si="133"/>
        <v>50.588303412290145</v>
      </c>
      <c r="AA400" s="53">
        <f t="shared" si="128"/>
        <v>-0.52370074610065842</v>
      </c>
      <c r="AB400" s="53">
        <f t="shared" si="129"/>
        <v>0.52370074610065842</v>
      </c>
      <c r="AC400" s="52">
        <f t="shared" si="130"/>
        <v>0.96023189009093812</v>
      </c>
      <c r="AD400" s="52">
        <f t="shared" si="131"/>
        <v>1</v>
      </c>
      <c r="AE400" s="52">
        <f t="shared" si="132"/>
        <v>1</v>
      </c>
      <c r="AF400" s="52">
        <f t="shared" si="134"/>
        <v>-4.0370041583908005</v>
      </c>
      <c r="AG400" s="76">
        <f t="shared" si="135"/>
        <v>4.0370041583908005</v>
      </c>
      <c r="AH400" s="52">
        <f t="shared" si="136"/>
        <v>1.2329509600444197</v>
      </c>
      <c r="AI400" s="52">
        <f t="shared" si="137"/>
        <v>1.2329509600444197</v>
      </c>
      <c r="AJ400" s="52">
        <f t="shared" si="138"/>
        <v>0.48011594504546906</v>
      </c>
      <c r="AK400" s="52">
        <f t="shared" si="139"/>
        <v>0.48011594504546906</v>
      </c>
      <c r="AL400" s="57"/>
      <c r="AM400" s="85"/>
    </row>
    <row r="401" spans="1:39" x14ac:dyDescent="0.2">
      <c r="A401" s="19" t="s">
        <v>137</v>
      </c>
      <c r="B401" s="19">
        <v>2016</v>
      </c>
      <c r="C401" s="19">
        <v>9</v>
      </c>
      <c r="D401" s="19" t="s">
        <v>60</v>
      </c>
      <c r="E401" s="47">
        <v>42611</v>
      </c>
      <c r="F401" s="47">
        <v>42613</v>
      </c>
      <c r="G401" s="19">
        <v>7</v>
      </c>
      <c r="H401" s="48">
        <v>54.216867469879517</v>
      </c>
      <c r="I401" s="48">
        <v>45.783132530120483</v>
      </c>
      <c r="J401" s="49">
        <v>0.95</v>
      </c>
      <c r="K401" s="48" t="s">
        <v>60</v>
      </c>
      <c r="L401" s="48" t="s">
        <v>60</v>
      </c>
      <c r="M401" s="47">
        <v>42613</v>
      </c>
      <c r="N401" s="50" t="s">
        <v>60</v>
      </c>
      <c r="O401" s="48">
        <f>VLOOKUP($B401,_data_elections!$A$2:$E$6,5,0)</f>
        <v>51.112004158390803</v>
      </c>
      <c r="P401" s="51">
        <f>IF(ISERROR(VLOOKUP(M401,_data_RCP!$B:$D,3,0)),"",VLOOKUP(M401,_data_RCP!$B:$D,3,0))</f>
        <v>52.5959367945824</v>
      </c>
      <c r="Q401" s="52">
        <f t="shared" si="120"/>
        <v>3.1048633114887139</v>
      </c>
      <c r="R401" s="53">
        <f t="shared" si="122"/>
        <v>1.4839326361915965</v>
      </c>
      <c r="S401" s="53">
        <f t="shared" si="123"/>
        <v>3.1048633114887139</v>
      </c>
      <c r="T401" s="53">
        <f t="shared" si="124"/>
        <v>1.4839326361915965</v>
      </c>
      <c r="U401" s="52">
        <f t="shared" si="125"/>
        <v>-1.6209306752971173</v>
      </c>
      <c r="V401" s="52">
        <f t="shared" si="126"/>
        <v>-1</v>
      </c>
      <c r="W401" s="52">
        <f t="shared" si="127"/>
        <v>-1</v>
      </c>
      <c r="X401" s="52">
        <f t="shared" si="121"/>
        <v>1.6209306752971173</v>
      </c>
      <c r="Y401" s="52">
        <f>VLOOKUP(M401,_data_models!$B:$D,3,0)</f>
        <v>47.075000000000003</v>
      </c>
      <c r="Z401" s="52">
        <f t="shared" si="133"/>
        <v>51.295934754820642</v>
      </c>
      <c r="AA401" s="53">
        <f t="shared" si="128"/>
        <v>0.183930596429839</v>
      </c>
      <c r="AB401" s="53">
        <f t="shared" si="129"/>
        <v>0.183930596429839</v>
      </c>
      <c r="AC401" s="52">
        <f t="shared" si="130"/>
        <v>1.3000020397617575</v>
      </c>
      <c r="AD401" s="52">
        <f t="shared" si="131"/>
        <v>1</v>
      </c>
      <c r="AE401" s="52">
        <f t="shared" si="132"/>
        <v>1</v>
      </c>
      <c r="AF401" s="52">
        <f t="shared" si="134"/>
        <v>-4.0370041583908005</v>
      </c>
      <c r="AG401" s="76">
        <f t="shared" si="135"/>
        <v>4.0370041583908005</v>
      </c>
      <c r="AH401" s="52">
        <f t="shared" si="136"/>
        <v>2.2943979738401552</v>
      </c>
      <c r="AI401" s="52">
        <f t="shared" si="137"/>
        <v>2.2943979738401552</v>
      </c>
      <c r="AJ401" s="52">
        <f t="shared" si="138"/>
        <v>0.83393161631072132</v>
      </c>
      <c r="AK401" s="52">
        <f t="shared" si="139"/>
        <v>0.83393161631072132</v>
      </c>
      <c r="AL401" s="57"/>
      <c r="AM401" s="85"/>
    </row>
    <row r="402" spans="1:39" x14ac:dyDescent="0.2">
      <c r="A402" s="19" t="s">
        <v>138</v>
      </c>
      <c r="B402" s="19">
        <v>2016</v>
      </c>
      <c r="C402" s="19">
        <v>10</v>
      </c>
      <c r="D402" s="19" t="s">
        <v>60</v>
      </c>
      <c r="E402" s="47">
        <v>42641</v>
      </c>
      <c r="F402" s="47">
        <v>42643</v>
      </c>
      <c r="G402" s="19">
        <v>12</v>
      </c>
      <c r="H402" s="48">
        <v>52.173913043478258</v>
      </c>
      <c r="I402" s="48">
        <v>47.826086956521742</v>
      </c>
      <c r="J402" s="49">
        <v>1</v>
      </c>
      <c r="K402" s="48" t="s">
        <v>60</v>
      </c>
      <c r="L402" s="48" t="s">
        <v>60</v>
      </c>
      <c r="M402" s="47">
        <v>42641</v>
      </c>
      <c r="N402" s="50" t="s">
        <v>60</v>
      </c>
      <c r="O402" s="48">
        <f>VLOOKUP($B402,_data_elections!$A$2:$E$6,5,0)</f>
        <v>51.112004158390803</v>
      </c>
      <c r="P402" s="51">
        <f>IF(ISERROR(VLOOKUP(M402,_data_RCP!$B:$D,3,0)),"",VLOOKUP(M402,_data_RCP!$B:$D,3,0))</f>
        <v>51.633986928104584</v>
      </c>
      <c r="Q402" s="52">
        <f t="shared" si="120"/>
        <v>1.0619088850874547</v>
      </c>
      <c r="R402" s="53">
        <f t="shared" si="122"/>
        <v>0.52198276971378021</v>
      </c>
      <c r="S402" s="53">
        <f t="shared" si="123"/>
        <v>1.0619088850874547</v>
      </c>
      <c r="T402" s="53">
        <f t="shared" si="124"/>
        <v>0.52198276971378021</v>
      </c>
      <c r="U402" s="52">
        <f t="shared" si="125"/>
        <v>-0.53992611537367452</v>
      </c>
      <c r="V402" s="52">
        <f t="shared" si="126"/>
        <v>-1</v>
      </c>
      <c r="W402" s="52">
        <f t="shared" si="127"/>
        <v>-1</v>
      </c>
      <c r="X402" s="52">
        <f t="shared" si="121"/>
        <v>0.53992611537367452</v>
      </c>
      <c r="Y402" s="52">
        <f>VLOOKUP(M402,_data_models!$B:$D,3,0)</f>
        <v>47.075000000000003</v>
      </c>
      <c r="Z402" s="52">
        <f t="shared" si="133"/>
        <v>50.294299990527612</v>
      </c>
      <c r="AA402" s="53">
        <f t="shared" si="128"/>
        <v>-0.81770416786319089</v>
      </c>
      <c r="AB402" s="53">
        <f t="shared" si="129"/>
        <v>0.81770416786319089</v>
      </c>
      <c r="AC402" s="52">
        <f t="shared" si="130"/>
        <v>-0.29572139814941067</v>
      </c>
      <c r="AD402" s="52">
        <f t="shared" si="131"/>
        <v>1</v>
      </c>
      <c r="AE402" s="52">
        <f t="shared" si="132"/>
        <v>0</v>
      </c>
      <c r="AF402" s="52">
        <f t="shared" si="134"/>
        <v>-4.0370041583908005</v>
      </c>
      <c r="AG402" s="76">
        <f t="shared" si="135"/>
        <v>4.0370041583908005</v>
      </c>
      <c r="AH402" s="52">
        <f t="shared" si="136"/>
        <v>0.79194582740061747</v>
      </c>
      <c r="AI402" s="52">
        <f t="shared" si="137"/>
        <v>0.79194582740061747</v>
      </c>
      <c r="AJ402" s="52">
        <f t="shared" si="138"/>
        <v>-0.14786069907470534</v>
      </c>
      <c r="AK402" s="52">
        <f t="shared" si="139"/>
        <v>0.14786069907470534</v>
      </c>
      <c r="AL402" s="57"/>
      <c r="AM402" s="85"/>
    </row>
    <row r="403" spans="1:39" x14ac:dyDescent="0.2">
      <c r="A403" s="19" t="s">
        <v>138</v>
      </c>
      <c r="B403" s="19">
        <v>2016</v>
      </c>
      <c r="C403" s="19">
        <v>10</v>
      </c>
      <c r="D403" s="19" t="s">
        <v>60</v>
      </c>
      <c r="E403" s="47">
        <v>42641</v>
      </c>
      <c r="F403" s="47">
        <v>42643</v>
      </c>
      <c r="G403" s="19">
        <v>5</v>
      </c>
      <c r="H403" s="48">
        <v>52.173913043478258</v>
      </c>
      <c r="I403" s="48">
        <v>47.826086956521742</v>
      </c>
      <c r="J403" s="49">
        <v>0.9</v>
      </c>
      <c r="K403" s="48" t="s">
        <v>60</v>
      </c>
      <c r="L403" s="48" t="s">
        <v>60</v>
      </c>
      <c r="M403" s="47">
        <v>42641</v>
      </c>
      <c r="N403" s="50" t="s">
        <v>60</v>
      </c>
      <c r="O403" s="48">
        <f>VLOOKUP($B403,_data_elections!$A$2:$E$6,5,0)</f>
        <v>51.112004158390803</v>
      </c>
      <c r="P403" s="51">
        <f>IF(ISERROR(VLOOKUP(M403,_data_RCP!$B:$D,3,0)),"",VLOOKUP(M403,_data_RCP!$B:$D,3,0))</f>
        <v>51.633986928104584</v>
      </c>
      <c r="Q403" s="52">
        <f t="shared" si="120"/>
        <v>1.0619088850874547</v>
      </c>
      <c r="R403" s="53">
        <f t="shared" si="122"/>
        <v>0.52198276971378021</v>
      </c>
      <c r="S403" s="53">
        <f t="shared" si="123"/>
        <v>1.0619088850874547</v>
      </c>
      <c r="T403" s="53">
        <f t="shared" si="124"/>
        <v>0.52198276971378021</v>
      </c>
      <c r="U403" s="52">
        <f t="shared" si="125"/>
        <v>-0.53992611537367452</v>
      </c>
      <c r="V403" s="52">
        <f t="shared" si="126"/>
        <v>-1</v>
      </c>
      <c r="W403" s="52">
        <f t="shared" si="127"/>
        <v>-1</v>
      </c>
      <c r="X403" s="52">
        <f t="shared" si="121"/>
        <v>0.53992611537367452</v>
      </c>
      <c r="Y403" s="52">
        <f>VLOOKUP(M403,_data_models!$B:$D,3,0)</f>
        <v>47.075000000000003</v>
      </c>
      <c r="Z403" s="52">
        <f t="shared" si="133"/>
        <v>50.294299990527612</v>
      </c>
      <c r="AA403" s="53">
        <f t="shared" si="128"/>
        <v>-0.81770416786319089</v>
      </c>
      <c r="AB403" s="53">
        <f t="shared" si="129"/>
        <v>0.81770416786319089</v>
      </c>
      <c r="AC403" s="52">
        <f t="shared" si="130"/>
        <v>-0.29572139814941067</v>
      </c>
      <c r="AD403" s="52">
        <f t="shared" si="131"/>
        <v>1</v>
      </c>
      <c r="AE403" s="52">
        <f t="shared" si="132"/>
        <v>0</v>
      </c>
      <c r="AF403" s="52">
        <f t="shared" si="134"/>
        <v>-4.0370041583908005</v>
      </c>
      <c r="AG403" s="76">
        <f t="shared" si="135"/>
        <v>4.0370041583908005</v>
      </c>
      <c r="AH403" s="52">
        <f t="shared" si="136"/>
        <v>0.79194582740061747</v>
      </c>
      <c r="AI403" s="52">
        <f t="shared" si="137"/>
        <v>0.79194582740061747</v>
      </c>
      <c r="AJ403" s="52">
        <f t="shared" si="138"/>
        <v>-0.14786069907470534</v>
      </c>
      <c r="AK403" s="52">
        <f t="shared" si="139"/>
        <v>0.14786069907470534</v>
      </c>
      <c r="AL403" s="57"/>
      <c r="AM403" s="85"/>
    </row>
    <row r="404" spans="1:39" x14ac:dyDescent="0.2">
      <c r="A404" s="19" t="s">
        <v>138</v>
      </c>
      <c r="B404" s="19">
        <v>2016</v>
      </c>
      <c r="C404" s="19">
        <v>10</v>
      </c>
      <c r="D404" s="19" t="s">
        <v>60</v>
      </c>
      <c r="E404" s="47">
        <v>42641</v>
      </c>
      <c r="F404" s="47">
        <v>42643</v>
      </c>
      <c r="G404" s="19">
        <v>17</v>
      </c>
      <c r="H404" s="48">
        <v>51.612903225806448</v>
      </c>
      <c r="I404" s="48">
        <v>48.387096774193552</v>
      </c>
      <c r="J404" s="49">
        <v>0.95</v>
      </c>
      <c r="K404" s="48" t="s">
        <v>60</v>
      </c>
      <c r="L404" s="48" t="s">
        <v>60</v>
      </c>
      <c r="M404" s="47">
        <v>42641</v>
      </c>
      <c r="N404" s="50" t="s">
        <v>60</v>
      </c>
      <c r="O404" s="48">
        <f>VLOOKUP($B404,_data_elections!$A$2:$E$6,5,0)</f>
        <v>51.112004158390803</v>
      </c>
      <c r="P404" s="51">
        <f>IF(ISERROR(VLOOKUP(M404,_data_RCP!$B:$D,3,0)),"",VLOOKUP(M404,_data_RCP!$B:$D,3,0))</f>
        <v>51.633986928104584</v>
      </c>
      <c r="Q404" s="52">
        <f t="shared" si="120"/>
        <v>0.50089906741564505</v>
      </c>
      <c r="R404" s="53">
        <f t="shared" si="122"/>
        <v>0.52198276971378021</v>
      </c>
      <c r="S404" s="53">
        <f t="shared" si="123"/>
        <v>0.50089906741564505</v>
      </c>
      <c r="T404" s="53">
        <f t="shared" si="124"/>
        <v>0.52198276971378021</v>
      </c>
      <c r="U404" s="52">
        <f t="shared" si="125"/>
        <v>2.1083702298135165E-2</v>
      </c>
      <c r="V404" s="52">
        <f t="shared" si="126"/>
        <v>1</v>
      </c>
      <c r="W404" s="52">
        <f t="shared" si="127"/>
        <v>1</v>
      </c>
      <c r="X404" s="52">
        <f t="shared" si="121"/>
        <v>-2.1083702298135165E-2</v>
      </c>
      <c r="Y404" s="52">
        <f>VLOOKUP(M404,_data_models!$B:$D,3,0)</f>
        <v>47.075000000000003</v>
      </c>
      <c r="Z404" s="52">
        <f t="shared" si="133"/>
        <v>50.10729671797035</v>
      </c>
      <c r="AA404" s="53">
        <f t="shared" si="128"/>
        <v>-1.0047074404204537</v>
      </c>
      <c r="AB404" s="53">
        <f t="shared" si="129"/>
        <v>1.0047074404204537</v>
      </c>
      <c r="AC404" s="52">
        <f t="shared" si="130"/>
        <v>-0.48272467070667346</v>
      </c>
      <c r="AD404" s="52">
        <f t="shared" si="131"/>
        <v>1</v>
      </c>
      <c r="AE404" s="52">
        <f t="shared" si="132"/>
        <v>0</v>
      </c>
      <c r="AF404" s="52">
        <f t="shared" si="134"/>
        <v>-4.0370041583908005</v>
      </c>
      <c r="AG404" s="76">
        <f t="shared" si="135"/>
        <v>4.0370041583908005</v>
      </c>
      <c r="AH404" s="52">
        <f t="shared" si="136"/>
        <v>0.51144091856471618</v>
      </c>
      <c r="AI404" s="52">
        <f t="shared" si="137"/>
        <v>0.51144091856471618</v>
      </c>
      <c r="AJ404" s="52">
        <f t="shared" si="138"/>
        <v>-0.24136233535333673</v>
      </c>
      <c r="AK404" s="52">
        <f t="shared" si="139"/>
        <v>0.24136233535333673</v>
      </c>
      <c r="AL404" s="57"/>
      <c r="AM404" s="85"/>
    </row>
    <row r="405" spans="1:39" x14ac:dyDescent="0.2">
      <c r="A405" s="19" t="s">
        <v>138</v>
      </c>
      <c r="B405" s="19">
        <v>2016</v>
      </c>
      <c r="C405" s="19">
        <v>10</v>
      </c>
      <c r="D405" s="19" t="s">
        <v>60</v>
      </c>
      <c r="E405" s="47">
        <v>42641</v>
      </c>
      <c r="F405" s="47">
        <v>42643</v>
      </c>
      <c r="G405" s="19">
        <v>1</v>
      </c>
      <c r="H405" s="48">
        <v>51.648351648351657</v>
      </c>
      <c r="I405" s="48">
        <v>48.351648351648343</v>
      </c>
      <c r="J405" s="49">
        <v>0.8</v>
      </c>
      <c r="K405" s="48" t="s">
        <v>60</v>
      </c>
      <c r="L405" s="48" t="s">
        <v>60</v>
      </c>
      <c r="M405" s="47">
        <v>42641</v>
      </c>
      <c r="N405" s="50" t="s">
        <v>60</v>
      </c>
      <c r="O405" s="48">
        <f>VLOOKUP($B405,_data_elections!$A$2:$E$6,5,0)</f>
        <v>51.112004158390803</v>
      </c>
      <c r="P405" s="51">
        <f>IF(ISERROR(VLOOKUP(M405,_data_RCP!$B:$D,3,0)),"",VLOOKUP(M405,_data_RCP!$B:$D,3,0))</f>
        <v>51.633986928104584</v>
      </c>
      <c r="Q405" s="52">
        <f t="shared" si="120"/>
        <v>0.53634748996085335</v>
      </c>
      <c r="R405" s="53">
        <f t="shared" si="122"/>
        <v>0.52198276971378021</v>
      </c>
      <c r="S405" s="53">
        <f t="shared" si="123"/>
        <v>0.53634748996085335</v>
      </c>
      <c r="T405" s="53">
        <f t="shared" si="124"/>
        <v>0.52198276971378021</v>
      </c>
      <c r="U405" s="52">
        <f t="shared" si="125"/>
        <v>-1.4364720247073137E-2</v>
      </c>
      <c r="V405" s="52">
        <f t="shared" si="126"/>
        <v>-1</v>
      </c>
      <c r="W405" s="52">
        <f t="shared" si="127"/>
        <v>-1</v>
      </c>
      <c r="X405" s="52">
        <f t="shared" si="121"/>
        <v>1.4364720247073137E-2</v>
      </c>
      <c r="Y405" s="52">
        <f>VLOOKUP(M405,_data_models!$B:$D,3,0)</f>
        <v>47.075000000000003</v>
      </c>
      <c r="Z405" s="52">
        <f t="shared" si="133"/>
        <v>50.119112858818745</v>
      </c>
      <c r="AA405" s="53">
        <f t="shared" si="128"/>
        <v>-0.99289129957205802</v>
      </c>
      <c r="AB405" s="53">
        <f t="shared" si="129"/>
        <v>0.99289129957205802</v>
      </c>
      <c r="AC405" s="52">
        <f t="shared" si="130"/>
        <v>-0.4709085298582778</v>
      </c>
      <c r="AD405" s="52">
        <f t="shared" si="131"/>
        <v>1</v>
      </c>
      <c r="AE405" s="52">
        <f t="shared" si="132"/>
        <v>0</v>
      </c>
      <c r="AF405" s="52">
        <f t="shared" si="134"/>
        <v>-4.0370041583908005</v>
      </c>
      <c r="AG405" s="76">
        <f t="shared" si="135"/>
        <v>4.0370041583908005</v>
      </c>
      <c r="AH405" s="52">
        <f t="shared" si="136"/>
        <v>0.52916512983731678</v>
      </c>
      <c r="AI405" s="52">
        <f t="shared" si="137"/>
        <v>0.52916512983731678</v>
      </c>
      <c r="AJ405" s="52">
        <f t="shared" si="138"/>
        <v>-0.2354542649291389</v>
      </c>
      <c r="AK405" s="52">
        <f t="shared" si="139"/>
        <v>0.2354542649291389</v>
      </c>
      <c r="AL405" s="57"/>
      <c r="AM405" s="85"/>
    </row>
    <row r="406" spans="1:39" x14ac:dyDescent="0.2">
      <c r="A406" s="19" t="s">
        <v>138</v>
      </c>
      <c r="B406" s="19">
        <v>2016</v>
      </c>
      <c r="C406" s="19">
        <v>10</v>
      </c>
      <c r="D406" s="19" t="s">
        <v>60</v>
      </c>
      <c r="E406" s="47">
        <v>42641</v>
      </c>
      <c r="F406" s="47">
        <v>42643</v>
      </c>
      <c r="G406" s="19">
        <v>8</v>
      </c>
      <c r="H406" s="48">
        <v>51.612903225806448</v>
      </c>
      <c r="I406" s="48">
        <v>48.387096774193552</v>
      </c>
      <c r="J406" s="49">
        <v>0.95</v>
      </c>
      <c r="K406" s="48" t="s">
        <v>60</v>
      </c>
      <c r="L406" s="48" t="s">
        <v>60</v>
      </c>
      <c r="M406" s="47">
        <v>42641</v>
      </c>
      <c r="N406" s="50" t="s">
        <v>60</v>
      </c>
      <c r="O406" s="48">
        <f>VLOOKUP($B406,_data_elections!$A$2:$E$6,5,0)</f>
        <v>51.112004158390803</v>
      </c>
      <c r="P406" s="51">
        <f>IF(ISERROR(VLOOKUP(M406,_data_RCP!$B:$D,3,0)),"",VLOOKUP(M406,_data_RCP!$B:$D,3,0))</f>
        <v>51.633986928104584</v>
      </c>
      <c r="Q406" s="52">
        <f t="shared" si="120"/>
        <v>0.50089906741564505</v>
      </c>
      <c r="R406" s="53">
        <f t="shared" si="122"/>
        <v>0.52198276971378021</v>
      </c>
      <c r="S406" s="53">
        <f t="shared" si="123"/>
        <v>0.50089906741564505</v>
      </c>
      <c r="T406" s="53">
        <f t="shared" si="124"/>
        <v>0.52198276971378021</v>
      </c>
      <c r="U406" s="52">
        <f t="shared" si="125"/>
        <v>2.1083702298135165E-2</v>
      </c>
      <c r="V406" s="52">
        <f t="shared" si="126"/>
        <v>1</v>
      </c>
      <c r="W406" s="52">
        <f t="shared" si="127"/>
        <v>1</v>
      </c>
      <c r="X406" s="52">
        <f t="shared" si="121"/>
        <v>-2.1083702298135165E-2</v>
      </c>
      <c r="Y406" s="52">
        <f>VLOOKUP(M406,_data_models!$B:$D,3,0)</f>
        <v>47.075000000000003</v>
      </c>
      <c r="Z406" s="52">
        <f t="shared" si="133"/>
        <v>50.10729671797035</v>
      </c>
      <c r="AA406" s="53">
        <f t="shared" si="128"/>
        <v>-1.0047074404204537</v>
      </c>
      <c r="AB406" s="53">
        <f t="shared" si="129"/>
        <v>1.0047074404204537</v>
      </c>
      <c r="AC406" s="52">
        <f t="shared" si="130"/>
        <v>-0.48272467070667346</v>
      </c>
      <c r="AD406" s="52">
        <f t="shared" si="131"/>
        <v>1</v>
      </c>
      <c r="AE406" s="52">
        <f t="shared" si="132"/>
        <v>0</v>
      </c>
      <c r="AF406" s="52">
        <f t="shared" si="134"/>
        <v>-4.0370041583908005</v>
      </c>
      <c r="AG406" s="76">
        <f t="shared" si="135"/>
        <v>4.0370041583908005</v>
      </c>
      <c r="AH406" s="52">
        <f t="shared" si="136"/>
        <v>0.51144091856471618</v>
      </c>
      <c r="AI406" s="52">
        <f t="shared" si="137"/>
        <v>0.51144091856471618</v>
      </c>
      <c r="AJ406" s="52">
        <f t="shared" si="138"/>
        <v>-0.24136233535333673</v>
      </c>
      <c r="AK406" s="52">
        <f t="shared" si="139"/>
        <v>0.24136233535333673</v>
      </c>
      <c r="AL406" s="57"/>
      <c r="AM406" s="85"/>
    </row>
    <row r="407" spans="1:39" x14ac:dyDescent="0.2">
      <c r="A407" s="19" t="s">
        <v>138</v>
      </c>
      <c r="B407" s="19">
        <v>2016</v>
      </c>
      <c r="C407" s="19">
        <v>10</v>
      </c>
      <c r="D407" s="19" t="s">
        <v>60</v>
      </c>
      <c r="E407" s="47">
        <v>42641</v>
      </c>
      <c r="F407" s="47">
        <v>42643</v>
      </c>
      <c r="G407" s="19">
        <v>2</v>
      </c>
      <c r="H407" s="48">
        <v>53.333333333333336</v>
      </c>
      <c r="I407" s="48">
        <v>46.666666666666664</v>
      </c>
      <c r="J407" s="49">
        <v>0.9</v>
      </c>
      <c r="K407" s="48" t="s">
        <v>60</v>
      </c>
      <c r="L407" s="48" t="s">
        <v>60</v>
      </c>
      <c r="M407" s="47">
        <v>42641</v>
      </c>
      <c r="N407" s="50" t="s">
        <v>60</v>
      </c>
      <c r="O407" s="48">
        <f>VLOOKUP($B407,_data_elections!$A$2:$E$6,5,0)</f>
        <v>51.112004158390803</v>
      </c>
      <c r="P407" s="51">
        <f>IF(ISERROR(VLOOKUP(M407,_data_RCP!$B:$D,3,0)),"",VLOOKUP(M407,_data_RCP!$B:$D,3,0))</f>
        <v>51.633986928104584</v>
      </c>
      <c r="Q407" s="52">
        <f t="shared" si="120"/>
        <v>2.2213291749425323</v>
      </c>
      <c r="R407" s="53">
        <f t="shared" si="122"/>
        <v>0.52198276971378021</v>
      </c>
      <c r="S407" s="53">
        <f t="shared" si="123"/>
        <v>2.2213291749425323</v>
      </c>
      <c r="T407" s="53">
        <f t="shared" si="124"/>
        <v>0.52198276971378021</v>
      </c>
      <c r="U407" s="52">
        <f t="shared" si="125"/>
        <v>-1.6993464052287521</v>
      </c>
      <c r="V407" s="52">
        <f t="shared" si="126"/>
        <v>-1</v>
      </c>
      <c r="W407" s="52">
        <f t="shared" si="127"/>
        <v>-1</v>
      </c>
      <c r="X407" s="52">
        <f t="shared" si="121"/>
        <v>1.6993464052287521</v>
      </c>
      <c r="Y407" s="52">
        <f>VLOOKUP(M407,_data_models!$B:$D,3,0)</f>
        <v>47.075000000000003</v>
      </c>
      <c r="Z407" s="52">
        <f t="shared" si="133"/>
        <v>50.680773420479312</v>
      </c>
      <c r="AA407" s="53">
        <f t="shared" si="128"/>
        <v>-0.43123073791149125</v>
      </c>
      <c r="AB407" s="53">
        <f t="shared" si="129"/>
        <v>0.43123073791149125</v>
      </c>
      <c r="AC407" s="52">
        <f t="shared" si="130"/>
        <v>9.0752031802288968E-2</v>
      </c>
      <c r="AD407" s="52">
        <f t="shared" si="131"/>
        <v>1</v>
      </c>
      <c r="AE407" s="52">
        <f t="shared" si="132"/>
        <v>1</v>
      </c>
      <c r="AF407" s="52">
        <f t="shared" si="134"/>
        <v>-4.0370041583908005</v>
      </c>
      <c r="AG407" s="76">
        <f t="shared" si="135"/>
        <v>4.0370041583908005</v>
      </c>
      <c r="AH407" s="52">
        <f t="shared" si="136"/>
        <v>1.3716559723281563</v>
      </c>
      <c r="AI407" s="52">
        <f t="shared" si="137"/>
        <v>1.3716559723281563</v>
      </c>
      <c r="AJ407" s="52">
        <f t="shared" si="138"/>
        <v>4.5376015901140931E-2</v>
      </c>
      <c r="AK407" s="52">
        <f t="shared" si="139"/>
        <v>4.5376015901140931E-2</v>
      </c>
      <c r="AL407" s="57"/>
      <c r="AM407" s="85"/>
    </row>
    <row r="408" spans="1:39" x14ac:dyDescent="0.2">
      <c r="A408" s="19" t="s">
        <v>138</v>
      </c>
      <c r="B408" s="19">
        <v>2016</v>
      </c>
      <c r="C408" s="19">
        <v>10</v>
      </c>
      <c r="D408" s="19" t="s">
        <v>60</v>
      </c>
      <c r="E408" s="47">
        <v>42641</v>
      </c>
      <c r="F408" s="47">
        <v>42643</v>
      </c>
      <c r="G408" s="19">
        <v>6</v>
      </c>
      <c r="H408" s="48">
        <v>52.083333333333336</v>
      </c>
      <c r="I408" s="48">
        <v>47.916666666666664</v>
      </c>
      <c r="J408" s="49">
        <v>0.95</v>
      </c>
      <c r="K408" s="48" t="s">
        <v>60</v>
      </c>
      <c r="L408" s="48" t="s">
        <v>60</v>
      </c>
      <c r="M408" s="47">
        <v>42641</v>
      </c>
      <c r="N408" s="50" t="s">
        <v>60</v>
      </c>
      <c r="O408" s="48">
        <f>VLOOKUP($B408,_data_elections!$A$2:$E$6,5,0)</f>
        <v>51.112004158390803</v>
      </c>
      <c r="P408" s="51">
        <f>IF(ISERROR(VLOOKUP(M408,_data_RCP!$B:$D,3,0)),"",VLOOKUP(M408,_data_RCP!$B:$D,3,0))</f>
        <v>51.633986928104584</v>
      </c>
      <c r="Q408" s="52">
        <f t="shared" si="120"/>
        <v>0.97132917494253235</v>
      </c>
      <c r="R408" s="53">
        <f t="shared" si="122"/>
        <v>0.52198276971378021</v>
      </c>
      <c r="S408" s="53">
        <f t="shared" si="123"/>
        <v>0.97132917494253235</v>
      </c>
      <c r="T408" s="53">
        <f t="shared" si="124"/>
        <v>0.52198276971378021</v>
      </c>
      <c r="U408" s="52">
        <f t="shared" si="125"/>
        <v>-0.44934640522875213</v>
      </c>
      <c r="V408" s="52">
        <f t="shared" si="126"/>
        <v>-1</v>
      </c>
      <c r="W408" s="52">
        <f t="shared" si="127"/>
        <v>-1</v>
      </c>
      <c r="X408" s="52">
        <f t="shared" si="121"/>
        <v>0.44934640522875213</v>
      </c>
      <c r="Y408" s="52">
        <f>VLOOKUP(M408,_data_models!$B:$D,3,0)</f>
        <v>47.075000000000003</v>
      </c>
      <c r="Z408" s="52">
        <f t="shared" si="133"/>
        <v>50.264106753812648</v>
      </c>
      <c r="AA408" s="53">
        <f t="shared" si="128"/>
        <v>-0.84789740457815554</v>
      </c>
      <c r="AB408" s="53">
        <f t="shared" si="129"/>
        <v>0.84789740457815554</v>
      </c>
      <c r="AC408" s="52">
        <f t="shared" si="130"/>
        <v>-0.32591463486437533</v>
      </c>
      <c r="AD408" s="52">
        <f t="shared" si="131"/>
        <v>1</v>
      </c>
      <c r="AE408" s="52">
        <f t="shared" si="132"/>
        <v>0</v>
      </c>
      <c r="AF408" s="52">
        <f t="shared" si="134"/>
        <v>-4.0370041583908005</v>
      </c>
      <c r="AG408" s="76">
        <f t="shared" si="135"/>
        <v>4.0370041583908005</v>
      </c>
      <c r="AH408" s="52">
        <f t="shared" si="136"/>
        <v>0.74665597232815628</v>
      </c>
      <c r="AI408" s="52">
        <f t="shared" si="137"/>
        <v>0.74665597232815628</v>
      </c>
      <c r="AJ408" s="52">
        <f t="shared" si="138"/>
        <v>-0.16295731743218766</v>
      </c>
      <c r="AK408" s="52">
        <f t="shared" si="139"/>
        <v>0.16295731743218766</v>
      </c>
      <c r="AL408" s="57"/>
      <c r="AM408" s="85"/>
    </row>
    <row r="409" spans="1:39" x14ac:dyDescent="0.2">
      <c r="A409" s="19" t="s">
        <v>138</v>
      </c>
      <c r="B409" s="19">
        <v>2016</v>
      </c>
      <c r="C409" s="19">
        <v>10</v>
      </c>
      <c r="D409" s="19" t="s">
        <v>60</v>
      </c>
      <c r="E409" s="47">
        <v>42641</v>
      </c>
      <c r="F409" s="47">
        <v>42643</v>
      </c>
      <c r="G409" s="19">
        <v>11</v>
      </c>
      <c r="H409" s="48">
        <v>52.688172043010752</v>
      </c>
      <c r="I409" s="48">
        <v>47.311827956989248</v>
      </c>
      <c r="J409" s="49">
        <v>0.95</v>
      </c>
      <c r="K409" s="48" t="s">
        <v>60</v>
      </c>
      <c r="L409" s="48" t="s">
        <v>60</v>
      </c>
      <c r="M409" s="47">
        <v>42641</v>
      </c>
      <c r="N409" s="50" t="s">
        <v>60</v>
      </c>
      <c r="O409" s="48">
        <f>VLOOKUP($B409,_data_elections!$A$2:$E$6,5,0)</f>
        <v>51.112004158390803</v>
      </c>
      <c r="P409" s="51">
        <f>IF(ISERROR(VLOOKUP(M409,_data_RCP!$B:$D,3,0)),"",VLOOKUP(M409,_data_RCP!$B:$D,3,0))</f>
        <v>51.633986928104584</v>
      </c>
      <c r="Q409" s="52">
        <f t="shared" si="120"/>
        <v>1.5761678846199487</v>
      </c>
      <c r="R409" s="53">
        <f t="shared" si="122"/>
        <v>0.52198276971378021</v>
      </c>
      <c r="S409" s="53">
        <f t="shared" si="123"/>
        <v>1.5761678846199487</v>
      </c>
      <c r="T409" s="53">
        <f t="shared" si="124"/>
        <v>0.52198276971378021</v>
      </c>
      <c r="U409" s="52">
        <f t="shared" si="125"/>
        <v>-1.0541851149061685</v>
      </c>
      <c r="V409" s="52">
        <f t="shared" si="126"/>
        <v>-1</v>
      </c>
      <c r="W409" s="52">
        <f t="shared" si="127"/>
        <v>-1</v>
      </c>
      <c r="X409" s="52">
        <f t="shared" si="121"/>
        <v>1.0541851149061685</v>
      </c>
      <c r="Y409" s="52">
        <f>VLOOKUP(M409,_data_models!$B:$D,3,0)</f>
        <v>47.075000000000003</v>
      </c>
      <c r="Z409" s="52">
        <f t="shared" si="133"/>
        <v>50.465719657038449</v>
      </c>
      <c r="AA409" s="53">
        <f t="shared" si="128"/>
        <v>-0.64628450135235482</v>
      </c>
      <c r="AB409" s="53">
        <f t="shared" si="129"/>
        <v>0.64628450135235482</v>
      </c>
      <c r="AC409" s="52">
        <f t="shared" si="130"/>
        <v>-0.12430173163857461</v>
      </c>
      <c r="AD409" s="52">
        <f t="shared" si="131"/>
        <v>1</v>
      </c>
      <c r="AE409" s="52">
        <f t="shared" si="132"/>
        <v>0</v>
      </c>
      <c r="AF409" s="52">
        <f t="shared" si="134"/>
        <v>-4.0370041583908005</v>
      </c>
      <c r="AG409" s="76">
        <f t="shared" si="135"/>
        <v>4.0370041583908005</v>
      </c>
      <c r="AH409" s="52">
        <f t="shared" si="136"/>
        <v>1.0490753271668609</v>
      </c>
      <c r="AI409" s="52">
        <f t="shared" si="137"/>
        <v>1.0490753271668609</v>
      </c>
      <c r="AJ409" s="52">
        <f t="shared" si="138"/>
        <v>-6.2150865819290857E-2</v>
      </c>
      <c r="AK409" s="52">
        <f t="shared" si="139"/>
        <v>6.2150865819290857E-2</v>
      </c>
      <c r="AL409" s="57"/>
      <c r="AM409" s="85"/>
    </row>
    <row r="410" spans="1:39" x14ac:dyDescent="0.2">
      <c r="A410" s="19" t="s">
        <v>138</v>
      </c>
      <c r="B410" s="19">
        <v>2016</v>
      </c>
      <c r="C410" s="19">
        <v>10</v>
      </c>
      <c r="D410" s="19" t="s">
        <v>60</v>
      </c>
      <c r="E410" s="47">
        <v>42641</v>
      </c>
      <c r="F410" s="47">
        <v>42643</v>
      </c>
      <c r="G410" s="19">
        <v>9</v>
      </c>
      <c r="H410" s="48">
        <v>51.648351648351657</v>
      </c>
      <c r="I410" s="48">
        <v>48.351648351648343</v>
      </c>
      <c r="J410" s="49">
        <v>0.95</v>
      </c>
      <c r="K410" s="48" t="s">
        <v>60</v>
      </c>
      <c r="L410" s="48" t="s">
        <v>60</v>
      </c>
      <c r="M410" s="47">
        <v>42641</v>
      </c>
      <c r="N410" s="50" t="s">
        <v>60</v>
      </c>
      <c r="O410" s="48">
        <f>VLOOKUP($B410,_data_elections!$A$2:$E$6,5,0)</f>
        <v>51.112004158390803</v>
      </c>
      <c r="P410" s="51">
        <f>IF(ISERROR(VLOOKUP(M410,_data_RCP!$B:$D,3,0)),"",VLOOKUP(M410,_data_RCP!$B:$D,3,0))</f>
        <v>51.633986928104584</v>
      </c>
      <c r="Q410" s="52">
        <f t="shared" si="120"/>
        <v>0.53634748996085335</v>
      </c>
      <c r="R410" s="53">
        <f t="shared" si="122"/>
        <v>0.52198276971378021</v>
      </c>
      <c r="S410" s="53">
        <f t="shared" si="123"/>
        <v>0.53634748996085335</v>
      </c>
      <c r="T410" s="53">
        <f t="shared" si="124"/>
        <v>0.52198276971378021</v>
      </c>
      <c r="U410" s="52">
        <f t="shared" si="125"/>
        <v>-1.4364720247073137E-2</v>
      </c>
      <c r="V410" s="52">
        <f t="shared" si="126"/>
        <v>-1</v>
      </c>
      <c r="W410" s="52">
        <f t="shared" si="127"/>
        <v>-1</v>
      </c>
      <c r="X410" s="52">
        <f t="shared" si="121"/>
        <v>1.4364720247073137E-2</v>
      </c>
      <c r="Y410" s="52">
        <f>VLOOKUP(M410,_data_models!$B:$D,3,0)</f>
        <v>47.075000000000003</v>
      </c>
      <c r="Z410" s="52">
        <f t="shared" si="133"/>
        <v>50.119112858818745</v>
      </c>
      <c r="AA410" s="53">
        <f t="shared" si="128"/>
        <v>-0.99289129957205802</v>
      </c>
      <c r="AB410" s="53">
        <f t="shared" si="129"/>
        <v>0.99289129957205802</v>
      </c>
      <c r="AC410" s="52">
        <f t="shared" si="130"/>
        <v>-0.4709085298582778</v>
      </c>
      <c r="AD410" s="52">
        <f t="shared" si="131"/>
        <v>1</v>
      </c>
      <c r="AE410" s="52">
        <f t="shared" si="132"/>
        <v>0</v>
      </c>
      <c r="AF410" s="52">
        <f t="shared" si="134"/>
        <v>-4.0370041583908005</v>
      </c>
      <c r="AG410" s="76">
        <f t="shared" si="135"/>
        <v>4.0370041583908005</v>
      </c>
      <c r="AH410" s="52">
        <f t="shared" si="136"/>
        <v>0.52916512983731678</v>
      </c>
      <c r="AI410" s="52">
        <f t="shared" si="137"/>
        <v>0.52916512983731678</v>
      </c>
      <c r="AJ410" s="52">
        <f t="shared" si="138"/>
        <v>-0.2354542649291389</v>
      </c>
      <c r="AK410" s="52">
        <f t="shared" si="139"/>
        <v>0.2354542649291389</v>
      </c>
      <c r="AL410" s="57"/>
      <c r="AM410" s="85"/>
    </row>
    <row r="411" spans="1:39" x14ac:dyDescent="0.2">
      <c r="A411" s="19" t="s">
        <v>138</v>
      </c>
      <c r="B411" s="19">
        <v>2016</v>
      </c>
      <c r="C411" s="19">
        <v>10</v>
      </c>
      <c r="D411" s="19" t="s">
        <v>60</v>
      </c>
      <c r="E411" s="47">
        <v>42641</v>
      </c>
      <c r="F411" s="47">
        <v>42643</v>
      </c>
      <c r="G411" s="19">
        <v>10</v>
      </c>
      <c r="H411" s="48">
        <v>52.083333333333336</v>
      </c>
      <c r="I411" s="48">
        <v>47.916666666666664</v>
      </c>
      <c r="J411" s="49">
        <v>0.9</v>
      </c>
      <c r="K411" s="48" t="s">
        <v>60</v>
      </c>
      <c r="L411" s="48" t="s">
        <v>60</v>
      </c>
      <c r="M411" s="47">
        <v>42643</v>
      </c>
      <c r="N411" s="50" t="s">
        <v>60</v>
      </c>
      <c r="O411" s="48">
        <f>VLOOKUP($B411,_data_elections!$A$2:$E$6,5,0)</f>
        <v>51.112004158390803</v>
      </c>
      <c r="P411" s="51">
        <f>IF(ISERROR(VLOOKUP(M411,_data_RCP!$B:$D,3,0)),"",VLOOKUP(M411,_data_RCP!$B:$D,3,0))</f>
        <v>51.686615886833508</v>
      </c>
      <c r="Q411" s="52">
        <f t="shared" si="120"/>
        <v>0.97132917494253235</v>
      </c>
      <c r="R411" s="53">
        <f t="shared" si="122"/>
        <v>0.57461172844270436</v>
      </c>
      <c r="S411" s="53">
        <f t="shared" si="123"/>
        <v>0.97132917494253235</v>
      </c>
      <c r="T411" s="53">
        <f t="shared" si="124"/>
        <v>0.57461172844270436</v>
      </c>
      <c r="U411" s="52">
        <f t="shared" si="125"/>
        <v>-0.39671744649982799</v>
      </c>
      <c r="V411" s="52">
        <f t="shared" si="126"/>
        <v>-1</v>
      </c>
      <c r="W411" s="52">
        <f t="shared" si="127"/>
        <v>-1</v>
      </c>
      <c r="X411" s="52">
        <f t="shared" si="121"/>
        <v>0.39671744649982799</v>
      </c>
      <c r="Y411" s="52">
        <f>VLOOKUP(M411,_data_models!$B:$D,3,0)</f>
        <v>47.075000000000003</v>
      </c>
      <c r="Z411" s="52">
        <f t="shared" si="133"/>
        <v>50.28164974005562</v>
      </c>
      <c r="AA411" s="53">
        <f t="shared" si="128"/>
        <v>-0.8303544183351832</v>
      </c>
      <c r="AB411" s="53">
        <f t="shared" si="129"/>
        <v>0.8303544183351832</v>
      </c>
      <c r="AC411" s="52">
        <f t="shared" si="130"/>
        <v>-0.25574268989247884</v>
      </c>
      <c r="AD411" s="52">
        <f t="shared" si="131"/>
        <v>1</v>
      </c>
      <c r="AE411" s="52">
        <f t="shared" si="132"/>
        <v>0</v>
      </c>
      <c r="AF411" s="52">
        <f t="shared" si="134"/>
        <v>-4.0370041583908005</v>
      </c>
      <c r="AG411" s="76">
        <f t="shared" si="135"/>
        <v>4.0370041583908005</v>
      </c>
      <c r="AH411" s="52">
        <f t="shared" si="136"/>
        <v>0.7729704516926148</v>
      </c>
      <c r="AI411" s="52">
        <f t="shared" si="137"/>
        <v>0.7729704516926148</v>
      </c>
      <c r="AJ411" s="52">
        <f t="shared" si="138"/>
        <v>-0.12787134494624297</v>
      </c>
      <c r="AK411" s="52">
        <f t="shared" si="139"/>
        <v>0.12787134494624297</v>
      </c>
      <c r="AL411" s="57"/>
      <c r="AM411" s="85"/>
    </row>
    <row r="412" spans="1:39" x14ac:dyDescent="0.2">
      <c r="A412" s="19" t="s">
        <v>138</v>
      </c>
      <c r="B412" s="19">
        <v>2016</v>
      </c>
      <c r="C412" s="19">
        <v>10</v>
      </c>
      <c r="D412" s="19" t="s">
        <v>60</v>
      </c>
      <c r="E412" s="47">
        <v>42641</v>
      </c>
      <c r="F412" s="47">
        <v>42643</v>
      </c>
      <c r="G412" s="19">
        <v>19</v>
      </c>
      <c r="H412" s="48">
        <v>52.083333333333336</v>
      </c>
      <c r="I412" s="48">
        <v>47.916666666666664</v>
      </c>
      <c r="J412" s="49">
        <v>0.8</v>
      </c>
      <c r="K412" s="48" t="s">
        <v>60</v>
      </c>
      <c r="L412" s="48" t="s">
        <v>60</v>
      </c>
      <c r="M412" s="47">
        <v>42643</v>
      </c>
      <c r="N412" s="50" t="s">
        <v>60</v>
      </c>
      <c r="O412" s="48">
        <f>VLOOKUP($B412,_data_elections!$A$2:$E$6,5,0)</f>
        <v>51.112004158390803</v>
      </c>
      <c r="P412" s="51">
        <f>IF(ISERROR(VLOOKUP(M412,_data_RCP!$B:$D,3,0)),"",VLOOKUP(M412,_data_RCP!$B:$D,3,0))</f>
        <v>51.686615886833508</v>
      </c>
      <c r="Q412" s="52">
        <f t="shared" si="120"/>
        <v>0.97132917494253235</v>
      </c>
      <c r="R412" s="53">
        <f t="shared" si="122"/>
        <v>0.57461172844270436</v>
      </c>
      <c r="S412" s="53">
        <f t="shared" si="123"/>
        <v>0.97132917494253235</v>
      </c>
      <c r="T412" s="53">
        <f t="shared" si="124"/>
        <v>0.57461172844270436</v>
      </c>
      <c r="U412" s="52">
        <f t="shared" si="125"/>
        <v>-0.39671744649982799</v>
      </c>
      <c r="V412" s="52">
        <f t="shared" si="126"/>
        <v>-1</v>
      </c>
      <c r="W412" s="52">
        <f t="shared" si="127"/>
        <v>-1</v>
      </c>
      <c r="X412" s="52">
        <f t="shared" si="121"/>
        <v>0.39671744649982799</v>
      </c>
      <c r="Y412" s="52">
        <f>VLOOKUP(M412,_data_models!$B:$D,3,0)</f>
        <v>47.075000000000003</v>
      </c>
      <c r="Z412" s="52">
        <f t="shared" si="133"/>
        <v>50.28164974005562</v>
      </c>
      <c r="AA412" s="53">
        <f t="shared" si="128"/>
        <v>-0.8303544183351832</v>
      </c>
      <c r="AB412" s="53">
        <f t="shared" si="129"/>
        <v>0.8303544183351832</v>
      </c>
      <c r="AC412" s="52">
        <f t="shared" si="130"/>
        <v>-0.25574268989247884</v>
      </c>
      <c r="AD412" s="52">
        <f t="shared" si="131"/>
        <v>1</v>
      </c>
      <c r="AE412" s="52">
        <f t="shared" si="132"/>
        <v>0</v>
      </c>
      <c r="AF412" s="52">
        <f t="shared" si="134"/>
        <v>-4.0370041583908005</v>
      </c>
      <c r="AG412" s="76">
        <f t="shared" si="135"/>
        <v>4.0370041583908005</v>
      </c>
      <c r="AH412" s="52">
        <f t="shared" si="136"/>
        <v>0.7729704516926148</v>
      </c>
      <c r="AI412" s="52">
        <f t="shared" si="137"/>
        <v>0.7729704516926148</v>
      </c>
      <c r="AJ412" s="52">
        <f t="shared" si="138"/>
        <v>-0.12787134494624297</v>
      </c>
      <c r="AK412" s="52">
        <f t="shared" si="139"/>
        <v>0.12787134494624297</v>
      </c>
      <c r="AL412" s="57"/>
      <c r="AM412" s="85"/>
    </row>
    <row r="413" spans="1:39" x14ac:dyDescent="0.2">
      <c r="A413" s="19" t="s">
        <v>138</v>
      </c>
      <c r="B413" s="19">
        <v>2016</v>
      </c>
      <c r="C413" s="19">
        <v>10</v>
      </c>
      <c r="D413" s="19" t="s">
        <v>60</v>
      </c>
      <c r="E413" s="47">
        <v>42641</v>
      </c>
      <c r="F413" s="47">
        <v>42643</v>
      </c>
      <c r="G413" s="19">
        <v>4</v>
      </c>
      <c r="H413" s="48">
        <v>52.12765957446809</v>
      </c>
      <c r="I413" s="48">
        <v>47.87234042553191</v>
      </c>
      <c r="J413" s="49">
        <v>0.8</v>
      </c>
      <c r="K413" s="48" t="s">
        <v>60</v>
      </c>
      <c r="L413" s="48" t="s">
        <v>60</v>
      </c>
      <c r="M413" s="47">
        <v>42643</v>
      </c>
      <c r="N413" s="50" t="s">
        <v>60</v>
      </c>
      <c r="O413" s="48">
        <f>VLOOKUP($B413,_data_elections!$A$2:$E$6,5,0)</f>
        <v>51.112004158390803</v>
      </c>
      <c r="P413" s="51">
        <f>IF(ISERROR(VLOOKUP(M413,_data_RCP!$B:$D,3,0)),"",VLOOKUP(M413,_data_RCP!$B:$D,3,0))</f>
        <v>51.686615886833508</v>
      </c>
      <c r="Q413" s="52">
        <f t="shared" si="120"/>
        <v>1.015655416077287</v>
      </c>
      <c r="R413" s="53">
        <f t="shared" si="122"/>
        <v>0.57461172844270436</v>
      </c>
      <c r="S413" s="53">
        <f t="shared" si="123"/>
        <v>1.015655416077287</v>
      </c>
      <c r="T413" s="53">
        <f t="shared" si="124"/>
        <v>0.57461172844270436</v>
      </c>
      <c r="U413" s="52">
        <f t="shared" si="125"/>
        <v>-0.44104368763458268</v>
      </c>
      <c r="V413" s="52">
        <f t="shared" si="126"/>
        <v>-1</v>
      </c>
      <c r="W413" s="52">
        <f t="shared" si="127"/>
        <v>-1</v>
      </c>
      <c r="X413" s="52">
        <f t="shared" si="121"/>
        <v>0.44104368763458268</v>
      </c>
      <c r="Y413" s="52">
        <f>VLOOKUP(M413,_data_models!$B:$D,3,0)</f>
        <v>47.075000000000003</v>
      </c>
      <c r="Z413" s="52">
        <f t="shared" si="133"/>
        <v>50.296425153767196</v>
      </c>
      <c r="AA413" s="53">
        <f t="shared" si="128"/>
        <v>-0.81557900462360777</v>
      </c>
      <c r="AB413" s="53">
        <f t="shared" si="129"/>
        <v>0.81557900462360777</v>
      </c>
      <c r="AC413" s="52">
        <f t="shared" si="130"/>
        <v>-0.24096727618090341</v>
      </c>
      <c r="AD413" s="52">
        <f t="shared" si="131"/>
        <v>1</v>
      </c>
      <c r="AE413" s="52">
        <f t="shared" si="132"/>
        <v>0</v>
      </c>
      <c r="AF413" s="52">
        <f t="shared" si="134"/>
        <v>-4.0370041583908005</v>
      </c>
      <c r="AG413" s="76">
        <f t="shared" si="135"/>
        <v>4.0370041583908005</v>
      </c>
      <c r="AH413" s="52">
        <f t="shared" si="136"/>
        <v>0.79513357225999926</v>
      </c>
      <c r="AI413" s="52">
        <f t="shared" si="137"/>
        <v>0.79513357225999926</v>
      </c>
      <c r="AJ413" s="52">
        <f t="shared" si="138"/>
        <v>-0.12048363809044815</v>
      </c>
      <c r="AK413" s="52">
        <f t="shared" si="139"/>
        <v>0.12048363809044815</v>
      </c>
      <c r="AL413" s="57"/>
      <c r="AM413" s="85"/>
    </row>
    <row r="414" spans="1:39" x14ac:dyDescent="0.2">
      <c r="A414" s="19" t="s">
        <v>138</v>
      </c>
      <c r="B414" s="19">
        <v>2016</v>
      </c>
      <c r="C414" s="19">
        <v>10</v>
      </c>
      <c r="D414" s="19" t="s">
        <v>60</v>
      </c>
      <c r="E414" s="47">
        <v>42641</v>
      </c>
      <c r="F414" s="47">
        <v>42643</v>
      </c>
      <c r="G414" s="19">
        <v>7</v>
      </c>
      <c r="H414" s="48">
        <v>53.714285714285715</v>
      </c>
      <c r="I414" s="48">
        <v>46.285714285714285</v>
      </c>
      <c r="J414" s="49">
        <v>0.95</v>
      </c>
      <c r="K414" s="48" t="s">
        <v>60</v>
      </c>
      <c r="L414" s="48" t="s">
        <v>60</v>
      </c>
      <c r="M414" s="47">
        <v>42643</v>
      </c>
      <c r="N414" s="50" t="s">
        <v>60</v>
      </c>
      <c r="O414" s="48">
        <f>VLOOKUP($B414,_data_elections!$A$2:$E$6,5,0)</f>
        <v>51.112004158390803</v>
      </c>
      <c r="P414" s="51">
        <f>IF(ISERROR(VLOOKUP(M414,_data_RCP!$B:$D,3,0)),"",VLOOKUP(M414,_data_RCP!$B:$D,3,0))</f>
        <v>51.686615886833508</v>
      </c>
      <c r="Q414" s="52">
        <f t="shared" si="120"/>
        <v>2.6022815558949119</v>
      </c>
      <c r="R414" s="53">
        <f t="shared" si="122"/>
        <v>0.57461172844270436</v>
      </c>
      <c r="S414" s="53">
        <f t="shared" si="123"/>
        <v>2.6022815558949119</v>
      </c>
      <c r="T414" s="53">
        <f t="shared" si="124"/>
        <v>0.57461172844270436</v>
      </c>
      <c r="U414" s="52">
        <f t="shared" si="125"/>
        <v>-2.0276698274522076</v>
      </c>
      <c r="V414" s="52">
        <f t="shared" si="126"/>
        <v>-1</v>
      </c>
      <c r="W414" s="52">
        <f t="shared" si="127"/>
        <v>-1</v>
      </c>
      <c r="X414" s="52">
        <f t="shared" si="121"/>
        <v>2.0276698274522076</v>
      </c>
      <c r="Y414" s="52">
        <f>VLOOKUP(M414,_data_models!$B:$D,3,0)</f>
        <v>47.075000000000003</v>
      </c>
      <c r="Z414" s="52">
        <f t="shared" si="133"/>
        <v>50.825300533706411</v>
      </c>
      <c r="AA414" s="53">
        <f t="shared" si="128"/>
        <v>-0.28670362468439237</v>
      </c>
      <c r="AB414" s="53">
        <f t="shared" si="129"/>
        <v>0.28670362468439237</v>
      </c>
      <c r="AC414" s="52">
        <f t="shared" si="130"/>
        <v>0.287908103758312</v>
      </c>
      <c r="AD414" s="52">
        <f t="shared" si="131"/>
        <v>1</v>
      </c>
      <c r="AE414" s="52">
        <f t="shared" si="132"/>
        <v>1</v>
      </c>
      <c r="AF414" s="52">
        <f t="shared" si="134"/>
        <v>-4.0370041583908005</v>
      </c>
      <c r="AG414" s="76">
        <f t="shared" si="135"/>
        <v>4.0370041583908005</v>
      </c>
      <c r="AH414" s="52">
        <f t="shared" si="136"/>
        <v>1.5884466421688046</v>
      </c>
      <c r="AI414" s="52">
        <f t="shared" si="137"/>
        <v>1.5884466421688046</v>
      </c>
      <c r="AJ414" s="52">
        <f t="shared" si="138"/>
        <v>0.143954051879156</v>
      </c>
      <c r="AK414" s="52">
        <f t="shared" si="139"/>
        <v>0.143954051879156</v>
      </c>
      <c r="AL414" s="57"/>
      <c r="AM414" s="85"/>
    </row>
    <row r="415" spans="1:39" x14ac:dyDescent="0.2">
      <c r="A415" s="19" t="s">
        <v>139</v>
      </c>
      <c r="B415" s="19">
        <v>2016</v>
      </c>
      <c r="C415" s="19">
        <v>11</v>
      </c>
      <c r="D415" s="19" t="s">
        <v>60</v>
      </c>
      <c r="E415" s="47">
        <v>42656</v>
      </c>
      <c r="F415" s="47">
        <v>42657</v>
      </c>
      <c r="G415" s="19">
        <v>12</v>
      </c>
      <c r="H415" s="48">
        <v>54.54545454545454</v>
      </c>
      <c r="I415" s="48">
        <v>45.45454545454546</v>
      </c>
      <c r="J415" s="49">
        <v>1</v>
      </c>
      <c r="K415" s="48" t="s">
        <v>60</v>
      </c>
      <c r="L415" s="48" t="s">
        <v>60</v>
      </c>
      <c r="M415" s="47">
        <v>42656</v>
      </c>
      <c r="N415" s="50" t="s">
        <v>60</v>
      </c>
      <c r="O415" s="48">
        <f>VLOOKUP($B415,_data_elections!$A$2:$E$6,5,0)</f>
        <v>51.112004158390803</v>
      </c>
      <c r="P415" s="51">
        <f>IF(ISERROR(VLOOKUP(M415,_data_RCP!$B:$D,3,0)),"",VLOOKUP(M415,_data_RCP!$B:$D,3,0))</f>
        <v>53.743016759776538</v>
      </c>
      <c r="Q415" s="52">
        <f t="shared" si="120"/>
        <v>3.4334503870637363</v>
      </c>
      <c r="R415" s="53">
        <f t="shared" si="122"/>
        <v>2.6310126013857342</v>
      </c>
      <c r="S415" s="53">
        <f t="shared" si="123"/>
        <v>3.4334503870637363</v>
      </c>
      <c r="T415" s="53">
        <f t="shared" si="124"/>
        <v>2.6310126013857342</v>
      </c>
      <c r="U415" s="52">
        <f t="shared" si="125"/>
        <v>-0.80243778567800206</v>
      </c>
      <c r="V415" s="52">
        <f t="shared" si="126"/>
        <v>-1</v>
      </c>
      <c r="W415" s="52">
        <f t="shared" si="127"/>
        <v>-1</v>
      </c>
      <c r="X415" s="52">
        <f t="shared" si="121"/>
        <v>0.80243778567800206</v>
      </c>
      <c r="Y415" s="52">
        <f>VLOOKUP(M415,_data_models!$B:$D,3,0)</f>
        <v>47.075000000000003</v>
      </c>
      <c r="Z415" s="52">
        <f t="shared" si="133"/>
        <v>51.787823768410362</v>
      </c>
      <c r="AA415" s="53">
        <f t="shared" si="128"/>
        <v>0.67581961001955904</v>
      </c>
      <c r="AB415" s="53">
        <f t="shared" si="129"/>
        <v>0.67581961001955904</v>
      </c>
      <c r="AC415" s="52">
        <f t="shared" si="130"/>
        <v>1.9551929913661752</v>
      </c>
      <c r="AD415" s="52">
        <f t="shared" si="131"/>
        <v>1</v>
      </c>
      <c r="AE415" s="52">
        <f t="shared" si="132"/>
        <v>1</v>
      </c>
      <c r="AF415" s="52">
        <f t="shared" si="134"/>
        <v>-4.0370041583908005</v>
      </c>
      <c r="AG415" s="76">
        <f t="shared" si="135"/>
        <v>4.0370041583908005</v>
      </c>
      <c r="AH415" s="52">
        <f t="shared" si="136"/>
        <v>3.0322314942247317</v>
      </c>
      <c r="AI415" s="52">
        <f t="shared" si="137"/>
        <v>3.0322314942247317</v>
      </c>
      <c r="AJ415" s="52">
        <f t="shared" si="138"/>
        <v>1.6534161057026466</v>
      </c>
      <c r="AK415" s="52">
        <f t="shared" si="139"/>
        <v>1.6534161057026466</v>
      </c>
      <c r="AL415" s="57"/>
      <c r="AM415" s="85"/>
    </row>
    <row r="416" spans="1:39" x14ac:dyDescent="0.2">
      <c r="A416" s="19" t="s">
        <v>139</v>
      </c>
      <c r="B416" s="19">
        <v>2016</v>
      </c>
      <c r="C416" s="19">
        <v>11</v>
      </c>
      <c r="D416" s="19" t="s">
        <v>60</v>
      </c>
      <c r="E416" s="47">
        <v>42656</v>
      </c>
      <c r="F416" s="47">
        <v>42657</v>
      </c>
      <c r="G416" s="19">
        <v>1</v>
      </c>
      <c r="H416" s="48">
        <v>53.333333333333336</v>
      </c>
      <c r="I416" s="48">
        <v>46.666666666666664</v>
      </c>
      <c r="J416" s="49">
        <v>0.8</v>
      </c>
      <c r="K416" s="48" t="s">
        <v>60</v>
      </c>
      <c r="L416" s="48" t="s">
        <v>60</v>
      </c>
      <c r="M416" s="47">
        <v>42656</v>
      </c>
      <c r="N416" s="50" t="s">
        <v>60</v>
      </c>
      <c r="O416" s="48">
        <f>VLOOKUP($B416,_data_elections!$A$2:$E$6,5,0)</f>
        <v>51.112004158390803</v>
      </c>
      <c r="P416" s="51">
        <f>IF(ISERROR(VLOOKUP(M416,_data_RCP!$B:$D,3,0)),"",VLOOKUP(M416,_data_RCP!$B:$D,3,0))</f>
        <v>53.743016759776538</v>
      </c>
      <c r="Q416" s="52">
        <f t="shared" si="120"/>
        <v>2.2213291749425323</v>
      </c>
      <c r="R416" s="53">
        <f t="shared" si="122"/>
        <v>2.6310126013857342</v>
      </c>
      <c r="S416" s="53">
        <f t="shared" si="123"/>
        <v>2.2213291749425323</v>
      </c>
      <c r="T416" s="53">
        <f t="shared" si="124"/>
        <v>2.6310126013857342</v>
      </c>
      <c r="U416" s="52">
        <f t="shared" si="125"/>
        <v>0.40968342644320188</v>
      </c>
      <c r="V416" s="52">
        <f t="shared" si="126"/>
        <v>1</v>
      </c>
      <c r="W416" s="52">
        <f t="shared" si="127"/>
        <v>1</v>
      </c>
      <c r="X416" s="52">
        <f t="shared" si="121"/>
        <v>-0.40968342644320188</v>
      </c>
      <c r="Y416" s="52">
        <f>VLOOKUP(M416,_data_models!$B:$D,3,0)</f>
        <v>47.075000000000003</v>
      </c>
      <c r="Z416" s="52">
        <f t="shared" si="133"/>
        <v>51.383783364369954</v>
      </c>
      <c r="AA416" s="53">
        <f t="shared" si="128"/>
        <v>0.27177920597915062</v>
      </c>
      <c r="AB416" s="53">
        <f t="shared" si="129"/>
        <v>0.27177920597915062</v>
      </c>
      <c r="AC416" s="52">
        <f t="shared" si="130"/>
        <v>2.3592333954065836</v>
      </c>
      <c r="AD416" s="52">
        <f t="shared" si="131"/>
        <v>1</v>
      </c>
      <c r="AE416" s="52">
        <f t="shared" si="132"/>
        <v>1</v>
      </c>
      <c r="AF416" s="52">
        <f t="shared" si="134"/>
        <v>-4.0370041583908005</v>
      </c>
      <c r="AG416" s="76">
        <f t="shared" si="135"/>
        <v>4.0370041583908005</v>
      </c>
      <c r="AH416" s="52">
        <f t="shared" si="136"/>
        <v>2.4261708881641368</v>
      </c>
      <c r="AI416" s="52">
        <f t="shared" si="137"/>
        <v>2.4261708881641368</v>
      </c>
      <c r="AJ416" s="52">
        <f t="shared" si="138"/>
        <v>1.4513959036824389</v>
      </c>
      <c r="AK416" s="52">
        <f t="shared" si="139"/>
        <v>1.4513959036824389</v>
      </c>
      <c r="AL416" s="57"/>
      <c r="AM416" s="85"/>
    </row>
    <row r="417" spans="1:39" x14ac:dyDescent="0.2">
      <c r="A417" s="19" t="s">
        <v>139</v>
      </c>
      <c r="B417" s="19">
        <v>2016</v>
      </c>
      <c r="C417" s="19">
        <v>11</v>
      </c>
      <c r="D417" s="19" t="s">
        <v>60</v>
      </c>
      <c r="E417" s="47">
        <v>42656</v>
      </c>
      <c r="F417" s="47">
        <v>42657</v>
      </c>
      <c r="G417" s="19">
        <v>4</v>
      </c>
      <c r="H417" s="48">
        <v>54.022988505747129</v>
      </c>
      <c r="I417" s="48">
        <v>45.977011494252871</v>
      </c>
      <c r="J417" s="49">
        <v>0.8</v>
      </c>
      <c r="K417" s="48" t="s">
        <v>60</v>
      </c>
      <c r="L417" s="48" t="s">
        <v>60</v>
      </c>
      <c r="M417" s="47">
        <v>42656</v>
      </c>
      <c r="N417" s="50" t="s">
        <v>60</v>
      </c>
      <c r="O417" s="48">
        <f>VLOOKUP($B417,_data_elections!$A$2:$E$6,5,0)</f>
        <v>51.112004158390803</v>
      </c>
      <c r="P417" s="51">
        <f>IF(ISERROR(VLOOKUP(M417,_data_RCP!$B:$D,3,0)),"",VLOOKUP(M417,_data_RCP!$B:$D,3,0))</f>
        <v>53.743016759776538</v>
      </c>
      <c r="Q417" s="52">
        <f t="shared" si="120"/>
        <v>2.9109843473563259</v>
      </c>
      <c r="R417" s="53">
        <f t="shared" si="122"/>
        <v>2.6310126013857342</v>
      </c>
      <c r="S417" s="53">
        <f t="shared" si="123"/>
        <v>2.9109843473563259</v>
      </c>
      <c r="T417" s="53">
        <f t="shared" si="124"/>
        <v>2.6310126013857342</v>
      </c>
      <c r="U417" s="52">
        <f t="shared" si="125"/>
        <v>-0.27997174597059171</v>
      </c>
      <c r="V417" s="52">
        <f t="shared" si="126"/>
        <v>-1</v>
      </c>
      <c r="W417" s="52">
        <f t="shared" si="127"/>
        <v>-1</v>
      </c>
      <c r="X417" s="52">
        <f t="shared" si="121"/>
        <v>0.27997174597059171</v>
      </c>
      <c r="Y417" s="52">
        <f>VLOOKUP(M417,_data_models!$B:$D,3,0)</f>
        <v>47.075000000000003</v>
      </c>
      <c r="Z417" s="52">
        <f t="shared" si="133"/>
        <v>51.613668421841226</v>
      </c>
      <c r="AA417" s="53">
        <f t="shared" si="128"/>
        <v>0.50166426345042225</v>
      </c>
      <c r="AB417" s="53">
        <f t="shared" si="129"/>
        <v>0.50166426345042225</v>
      </c>
      <c r="AC417" s="52">
        <f t="shared" si="130"/>
        <v>2.129348337935312</v>
      </c>
      <c r="AD417" s="52">
        <f t="shared" si="131"/>
        <v>1</v>
      </c>
      <c r="AE417" s="52">
        <f t="shared" si="132"/>
        <v>1</v>
      </c>
      <c r="AF417" s="52">
        <f t="shared" si="134"/>
        <v>-4.0370041583908005</v>
      </c>
      <c r="AG417" s="76">
        <f t="shared" si="135"/>
        <v>4.0370041583908005</v>
      </c>
      <c r="AH417" s="52">
        <f t="shared" si="136"/>
        <v>2.7709984743710265</v>
      </c>
      <c r="AI417" s="52">
        <f t="shared" si="137"/>
        <v>2.7709984743710265</v>
      </c>
      <c r="AJ417" s="52">
        <f t="shared" si="138"/>
        <v>1.5663384324180782</v>
      </c>
      <c r="AK417" s="52">
        <f t="shared" si="139"/>
        <v>1.5663384324180782</v>
      </c>
      <c r="AL417" s="57"/>
      <c r="AM417" s="85"/>
    </row>
    <row r="418" spans="1:39" x14ac:dyDescent="0.2">
      <c r="A418" s="19" t="s">
        <v>139</v>
      </c>
      <c r="B418" s="19">
        <v>2016</v>
      </c>
      <c r="C418" s="19">
        <v>11</v>
      </c>
      <c r="D418" s="19" t="s">
        <v>60</v>
      </c>
      <c r="E418" s="47">
        <v>42656</v>
      </c>
      <c r="F418" s="47">
        <v>42657</v>
      </c>
      <c r="G418" s="19">
        <v>17</v>
      </c>
      <c r="H418" s="48">
        <v>54.444444444444443</v>
      </c>
      <c r="I418" s="48">
        <v>45.555555555555557</v>
      </c>
      <c r="J418" s="49">
        <v>0.95</v>
      </c>
      <c r="K418" s="48" t="s">
        <v>60</v>
      </c>
      <c r="L418" s="48" t="s">
        <v>60</v>
      </c>
      <c r="M418" s="47">
        <v>42656</v>
      </c>
      <c r="N418" s="50" t="s">
        <v>60</v>
      </c>
      <c r="O418" s="48">
        <f>VLOOKUP($B418,_data_elections!$A$2:$E$6,5,0)</f>
        <v>51.112004158390803</v>
      </c>
      <c r="P418" s="51">
        <f>IF(ISERROR(VLOOKUP(M418,_data_RCP!$B:$D,3,0)),"",VLOOKUP(M418,_data_RCP!$B:$D,3,0))</f>
        <v>53.743016759776538</v>
      </c>
      <c r="Q418" s="52">
        <f t="shared" si="120"/>
        <v>3.3324402860536395</v>
      </c>
      <c r="R418" s="53">
        <f t="shared" si="122"/>
        <v>2.6310126013857342</v>
      </c>
      <c r="S418" s="53">
        <f t="shared" si="123"/>
        <v>3.3324402860536395</v>
      </c>
      <c r="T418" s="53">
        <f t="shared" si="124"/>
        <v>2.6310126013857342</v>
      </c>
      <c r="U418" s="52">
        <f t="shared" si="125"/>
        <v>-0.70142768466790528</v>
      </c>
      <c r="V418" s="52">
        <f t="shared" si="126"/>
        <v>-1</v>
      </c>
      <c r="W418" s="52">
        <f t="shared" si="127"/>
        <v>-1</v>
      </c>
      <c r="X418" s="52">
        <f t="shared" si="121"/>
        <v>0.70142768466790528</v>
      </c>
      <c r="Y418" s="52">
        <f>VLOOKUP(M418,_data_models!$B:$D,3,0)</f>
        <v>47.075000000000003</v>
      </c>
      <c r="Z418" s="52">
        <f t="shared" si="133"/>
        <v>51.754153734740328</v>
      </c>
      <c r="AA418" s="53">
        <f t="shared" si="128"/>
        <v>0.64214957634952441</v>
      </c>
      <c r="AB418" s="53">
        <f t="shared" si="129"/>
        <v>0.64214957634952441</v>
      </c>
      <c r="AC418" s="52">
        <f t="shared" si="130"/>
        <v>1.9888630250362098</v>
      </c>
      <c r="AD418" s="52">
        <f t="shared" si="131"/>
        <v>1</v>
      </c>
      <c r="AE418" s="52">
        <f t="shared" si="132"/>
        <v>1</v>
      </c>
      <c r="AF418" s="52">
        <f t="shared" si="134"/>
        <v>-4.0370041583908005</v>
      </c>
      <c r="AG418" s="76">
        <f t="shared" si="135"/>
        <v>4.0370041583908005</v>
      </c>
      <c r="AH418" s="52">
        <f t="shared" si="136"/>
        <v>2.9817264437196869</v>
      </c>
      <c r="AI418" s="52">
        <f t="shared" si="137"/>
        <v>2.9817264437196869</v>
      </c>
      <c r="AJ418" s="52">
        <f t="shared" si="138"/>
        <v>1.6365810888676293</v>
      </c>
      <c r="AK418" s="52">
        <f t="shared" si="139"/>
        <v>1.6365810888676293</v>
      </c>
      <c r="AL418" s="57"/>
      <c r="AM418" s="85"/>
    </row>
    <row r="419" spans="1:39" x14ac:dyDescent="0.2">
      <c r="A419" s="19" t="s">
        <v>139</v>
      </c>
      <c r="B419" s="19">
        <v>2016</v>
      </c>
      <c r="C419" s="19">
        <v>11</v>
      </c>
      <c r="D419" s="19" t="s">
        <v>60</v>
      </c>
      <c r="E419" s="47">
        <v>42656</v>
      </c>
      <c r="F419" s="47">
        <v>42657</v>
      </c>
      <c r="G419" s="19">
        <v>8</v>
      </c>
      <c r="H419" s="48">
        <v>53.932584269662918</v>
      </c>
      <c r="I419" s="48">
        <v>46.067415730337082</v>
      </c>
      <c r="J419" s="49">
        <v>0.95</v>
      </c>
      <c r="K419" s="48" t="s">
        <v>60</v>
      </c>
      <c r="L419" s="48" t="s">
        <v>60</v>
      </c>
      <c r="M419" s="47">
        <v>42656</v>
      </c>
      <c r="N419" s="50" t="s">
        <v>60</v>
      </c>
      <c r="O419" s="48">
        <f>VLOOKUP($B419,_data_elections!$A$2:$E$6,5,0)</f>
        <v>51.112004158390803</v>
      </c>
      <c r="P419" s="51">
        <f>IF(ISERROR(VLOOKUP(M419,_data_RCP!$B:$D,3,0)),"",VLOOKUP(M419,_data_RCP!$B:$D,3,0))</f>
        <v>53.743016759776538</v>
      </c>
      <c r="Q419" s="52">
        <f t="shared" si="120"/>
        <v>2.8205801112721147</v>
      </c>
      <c r="R419" s="53">
        <f t="shared" si="122"/>
        <v>2.6310126013857342</v>
      </c>
      <c r="S419" s="53">
        <f t="shared" si="123"/>
        <v>2.8205801112721147</v>
      </c>
      <c r="T419" s="53">
        <f t="shared" si="124"/>
        <v>2.6310126013857342</v>
      </c>
      <c r="U419" s="52">
        <f t="shared" si="125"/>
        <v>-0.18956750988638049</v>
      </c>
      <c r="V419" s="52">
        <f t="shared" si="126"/>
        <v>-1</v>
      </c>
      <c r="W419" s="52">
        <f t="shared" si="127"/>
        <v>-1</v>
      </c>
      <c r="X419" s="52">
        <f t="shared" si="121"/>
        <v>0.18956750988638049</v>
      </c>
      <c r="Y419" s="52">
        <f>VLOOKUP(M419,_data_models!$B:$D,3,0)</f>
        <v>47.075000000000003</v>
      </c>
      <c r="Z419" s="52">
        <f t="shared" si="133"/>
        <v>51.583533676479817</v>
      </c>
      <c r="AA419" s="53">
        <f t="shared" si="128"/>
        <v>0.47152951808901378</v>
      </c>
      <c r="AB419" s="53">
        <f t="shared" si="129"/>
        <v>0.47152951808901378</v>
      </c>
      <c r="AC419" s="52">
        <f t="shared" si="130"/>
        <v>2.1594830832967205</v>
      </c>
      <c r="AD419" s="52">
        <f t="shared" si="131"/>
        <v>1</v>
      </c>
      <c r="AE419" s="52">
        <f t="shared" si="132"/>
        <v>1</v>
      </c>
      <c r="AF419" s="52">
        <f t="shared" si="134"/>
        <v>-4.0370041583908005</v>
      </c>
      <c r="AG419" s="76">
        <f t="shared" si="135"/>
        <v>4.0370041583908005</v>
      </c>
      <c r="AH419" s="52">
        <f t="shared" si="136"/>
        <v>2.725796356328928</v>
      </c>
      <c r="AI419" s="52">
        <f t="shared" si="137"/>
        <v>2.725796356328928</v>
      </c>
      <c r="AJ419" s="52">
        <f t="shared" si="138"/>
        <v>1.551271059737374</v>
      </c>
      <c r="AK419" s="52">
        <f t="shared" si="139"/>
        <v>1.551271059737374</v>
      </c>
      <c r="AL419" s="57"/>
      <c r="AM419" s="85"/>
    </row>
    <row r="420" spans="1:39" x14ac:dyDescent="0.2">
      <c r="A420" s="19" t="s">
        <v>139</v>
      </c>
      <c r="B420" s="19">
        <v>2016</v>
      </c>
      <c r="C420" s="19">
        <v>11</v>
      </c>
      <c r="D420" s="19" t="s">
        <v>60</v>
      </c>
      <c r="E420" s="47">
        <v>42656</v>
      </c>
      <c r="F420" s="47">
        <v>42657</v>
      </c>
      <c r="G420" s="19">
        <v>9</v>
      </c>
      <c r="H420" s="48">
        <v>53.260869565217398</v>
      </c>
      <c r="I420" s="48">
        <v>46.739130434782602</v>
      </c>
      <c r="J420" s="49">
        <v>0.95</v>
      </c>
      <c r="K420" s="48" t="s">
        <v>60</v>
      </c>
      <c r="L420" s="48" t="s">
        <v>60</v>
      </c>
      <c r="M420" s="47">
        <v>42656</v>
      </c>
      <c r="N420" s="50" t="s">
        <v>60</v>
      </c>
      <c r="O420" s="48">
        <f>VLOOKUP($B420,_data_elections!$A$2:$E$6,5,0)</f>
        <v>51.112004158390803</v>
      </c>
      <c r="P420" s="51">
        <f>IF(ISERROR(VLOOKUP(M420,_data_RCP!$B:$D,3,0)),"",VLOOKUP(M420,_data_RCP!$B:$D,3,0))</f>
        <v>53.743016759776538</v>
      </c>
      <c r="Q420" s="52">
        <f t="shared" si="120"/>
        <v>2.1488654068265944</v>
      </c>
      <c r="R420" s="53">
        <f t="shared" si="122"/>
        <v>2.6310126013857342</v>
      </c>
      <c r="S420" s="53">
        <f t="shared" si="123"/>
        <v>2.1488654068265944</v>
      </c>
      <c r="T420" s="53">
        <f t="shared" si="124"/>
        <v>2.6310126013857342</v>
      </c>
      <c r="U420" s="52">
        <f t="shared" si="125"/>
        <v>0.48214719455913979</v>
      </c>
      <c r="V420" s="52">
        <f t="shared" si="126"/>
        <v>1</v>
      </c>
      <c r="W420" s="52">
        <f t="shared" si="127"/>
        <v>1</v>
      </c>
      <c r="X420" s="52">
        <f t="shared" si="121"/>
        <v>-0.48214719455913979</v>
      </c>
      <c r="Y420" s="52">
        <f>VLOOKUP(M420,_data_models!$B:$D,3,0)</f>
        <v>47.075000000000003</v>
      </c>
      <c r="Z420" s="52">
        <f t="shared" si="133"/>
        <v>51.359628774997979</v>
      </c>
      <c r="AA420" s="53">
        <f t="shared" si="128"/>
        <v>0.24762461660717605</v>
      </c>
      <c r="AB420" s="53">
        <f t="shared" si="129"/>
        <v>0.24762461660717605</v>
      </c>
      <c r="AC420" s="52">
        <f t="shared" si="130"/>
        <v>2.3833879847785582</v>
      </c>
      <c r="AD420" s="52">
        <f t="shared" si="131"/>
        <v>1</v>
      </c>
      <c r="AE420" s="52">
        <f t="shared" si="132"/>
        <v>1</v>
      </c>
      <c r="AF420" s="52">
        <f t="shared" si="134"/>
        <v>-4.0370041583908005</v>
      </c>
      <c r="AG420" s="76">
        <f t="shared" si="135"/>
        <v>4.0370041583908005</v>
      </c>
      <c r="AH420" s="52">
        <f t="shared" si="136"/>
        <v>2.3899390041061679</v>
      </c>
      <c r="AI420" s="52">
        <f t="shared" si="137"/>
        <v>2.3899390041061679</v>
      </c>
      <c r="AJ420" s="52">
        <f t="shared" si="138"/>
        <v>1.4393186089964587</v>
      </c>
      <c r="AK420" s="52">
        <f t="shared" si="139"/>
        <v>1.4393186089964587</v>
      </c>
      <c r="AL420" s="57"/>
      <c r="AM420" s="85"/>
    </row>
    <row r="421" spans="1:39" x14ac:dyDescent="0.2">
      <c r="A421" s="19" t="s">
        <v>139</v>
      </c>
      <c r="B421" s="19">
        <v>2016</v>
      </c>
      <c r="C421" s="19">
        <v>11</v>
      </c>
      <c r="D421" s="19" t="s">
        <v>60</v>
      </c>
      <c r="E421" s="47">
        <v>42656</v>
      </c>
      <c r="F421" s="47">
        <v>42657</v>
      </c>
      <c r="G421" s="19">
        <v>6</v>
      </c>
      <c r="H421" s="48">
        <v>54.347826086956516</v>
      </c>
      <c r="I421" s="48">
        <v>45.652173913043484</v>
      </c>
      <c r="J421" s="49" t="s">
        <v>60</v>
      </c>
      <c r="K421" s="48" t="s">
        <v>60</v>
      </c>
      <c r="L421" s="48" t="s">
        <v>60</v>
      </c>
      <c r="M421" s="47">
        <v>42656</v>
      </c>
      <c r="N421" s="50" t="s">
        <v>60</v>
      </c>
      <c r="O421" s="48">
        <f>VLOOKUP($B421,_data_elections!$A$2:$E$6,5,0)</f>
        <v>51.112004158390803</v>
      </c>
      <c r="P421" s="51">
        <f>IF(ISERROR(VLOOKUP(M421,_data_RCP!$B:$D,3,0)),"",VLOOKUP(M421,_data_RCP!$B:$D,3,0))</f>
        <v>53.743016759776538</v>
      </c>
      <c r="Q421" s="52">
        <f t="shared" si="120"/>
        <v>3.2358219285657128</v>
      </c>
      <c r="R421" s="53">
        <f t="shared" si="122"/>
        <v>2.6310126013857342</v>
      </c>
      <c r="S421" s="53">
        <f t="shared" si="123"/>
        <v>3.2358219285657128</v>
      </c>
      <c r="T421" s="53">
        <f t="shared" si="124"/>
        <v>2.6310126013857342</v>
      </c>
      <c r="U421" s="52">
        <f t="shared" si="125"/>
        <v>-0.6048093271799786</v>
      </c>
      <c r="V421" s="52">
        <f t="shared" si="126"/>
        <v>-1</v>
      </c>
      <c r="W421" s="52">
        <f t="shared" si="127"/>
        <v>-1</v>
      </c>
      <c r="X421" s="52">
        <f t="shared" si="121"/>
        <v>0.6048093271799786</v>
      </c>
      <c r="Y421" s="52">
        <f>VLOOKUP(M421,_data_models!$B:$D,3,0)</f>
        <v>47.075000000000003</v>
      </c>
      <c r="Z421" s="52">
        <f t="shared" si="133"/>
        <v>51.721947615577683</v>
      </c>
      <c r="AA421" s="53">
        <f t="shared" si="128"/>
        <v>0.60994345718687981</v>
      </c>
      <c r="AB421" s="53">
        <f t="shared" si="129"/>
        <v>0.60994345718687981</v>
      </c>
      <c r="AC421" s="52">
        <f t="shared" si="130"/>
        <v>2.0210691441988544</v>
      </c>
      <c r="AD421" s="52">
        <f t="shared" si="131"/>
        <v>1</v>
      </c>
      <c r="AE421" s="52">
        <f t="shared" si="132"/>
        <v>1</v>
      </c>
      <c r="AF421" s="52">
        <f t="shared" si="134"/>
        <v>-4.0370041583908005</v>
      </c>
      <c r="AG421" s="76">
        <f t="shared" si="135"/>
        <v>4.0370041583908005</v>
      </c>
      <c r="AH421" s="52">
        <f t="shared" si="136"/>
        <v>2.9334172649757235</v>
      </c>
      <c r="AI421" s="52">
        <f t="shared" si="137"/>
        <v>2.9334172649757235</v>
      </c>
      <c r="AJ421" s="52">
        <f t="shared" si="138"/>
        <v>1.6204780292863035</v>
      </c>
      <c r="AK421" s="52">
        <f t="shared" si="139"/>
        <v>1.6204780292863035</v>
      </c>
      <c r="AL421" s="57"/>
      <c r="AM421" s="85"/>
    </row>
    <row r="422" spans="1:39" x14ac:dyDescent="0.2">
      <c r="A422" s="19" t="s">
        <v>139</v>
      </c>
      <c r="B422" s="19">
        <v>2016</v>
      </c>
      <c r="C422" s="19">
        <v>11</v>
      </c>
      <c r="D422" s="19" t="s">
        <v>60</v>
      </c>
      <c r="E422" s="47">
        <v>42656</v>
      </c>
      <c r="F422" s="47">
        <v>42657</v>
      </c>
      <c r="G422" s="19">
        <v>2</v>
      </c>
      <c r="H422" s="48">
        <v>54.54545454545454</v>
      </c>
      <c r="I422" s="48">
        <v>45.45454545454546</v>
      </c>
      <c r="J422" s="49">
        <v>0.9</v>
      </c>
      <c r="K422" s="48" t="s">
        <v>60</v>
      </c>
      <c r="L422" s="48" t="s">
        <v>60</v>
      </c>
      <c r="M422" s="47">
        <v>42656</v>
      </c>
      <c r="N422" s="50" t="s">
        <v>60</v>
      </c>
      <c r="O422" s="48">
        <f>VLOOKUP($B422,_data_elections!$A$2:$E$6,5,0)</f>
        <v>51.112004158390803</v>
      </c>
      <c r="P422" s="51">
        <f>IF(ISERROR(VLOOKUP(M422,_data_RCP!$B:$D,3,0)),"",VLOOKUP(M422,_data_RCP!$B:$D,3,0))</f>
        <v>53.743016759776538</v>
      </c>
      <c r="Q422" s="52">
        <f t="shared" ref="Q422:Q453" si="140">H422-$O422</f>
        <v>3.4334503870637363</v>
      </c>
      <c r="R422" s="53">
        <f t="shared" si="122"/>
        <v>2.6310126013857342</v>
      </c>
      <c r="S422" s="53">
        <f t="shared" si="123"/>
        <v>3.4334503870637363</v>
      </c>
      <c r="T422" s="53">
        <f t="shared" si="124"/>
        <v>2.6310126013857342</v>
      </c>
      <c r="U422" s="52">
        <f t="shared" si="125"/>
        <v>-0.80243778567800206</v>
      </c>
      <c r="V422" s="52">
        <f t="shared" si="126"/>
        <v>-1</v>
      </c>
      <c r="W422" s="52">
        <f t="shared" si="127"/>
        <v>-1</v>
      </c>
      <c r="X422" s="52">
        <f t="shared" ref="X422:X453" si="141">IF(OR(H422="",P422=""),"",H422-P422)</f>
        <v>0.80243778567800206</v>
      </c>
      <c r="Y422" s="52">
        <f>VLOOKUP(M422,_data_models!$B:$D,3,0)</f>
        <v>47.075000000000003</v>
      </c>
      <c r="Z422" s="52">
        <f t="shared" si="133"/>
        <v>51.787823768410362</v>
      </c>
      <c r="AA422" s="53">
        <f t="shared" si="128"/>
        <v>0.67581961001955904</v>
      </c>
      <c r="AB422" s="53">
        <f t="shared" si="129"/>
        <v>0.67581961001955904</v>
      </c>
      <c r="AC422" s="52">
        <f t="shared" si="130"/>
        <v>1.9551929913661752</v>
      </c>
      <c r="AD422" s="52">
        <f t="shared" si="131"/>
        <v>1</v>
      </c>
      <c r="AE422" s="52">
        <f t="shared" si="132"/>
        <v>1</v>
      </c>
      <c r="AF422" s="52">
        <f t="shared" si="134"/>
        <v>-4.0370041583908005</v>
      </c>
      <c r="AG422" s="76">
        <f t="shared" si="135"/>
        <v>4.0370041583908005</v>
      </c>
      <c r="AH422" s="52">
        <f t="shared" si="136"/>
        <v>3.0322314942247317</v>
      </c>
      <c r="AI422" s="52">
        <f t="shared" si="137"/>
        <v>3.0322314942247317</v>
      </c>
      <c r="AJ422" s="52">
        <f t="shared" si="138"/>
        <v>1.6534161057026466</v>
      </c>
      <c r="AK422" s="52">
        <f t="shared" si="139"/>
        <v>1.6534161057026466</v>
      </c>
      <c r="AL422" s="57"/>
      <c r="AM422" s="85"/>
    </row>
    <row r="423" spans="1:39" x14ac:dyDescent="0.2">
      <c r="A423" s="19" t="s">
        <v>139</v>
      </c>
      <c r="B423" s="19">
        <v>2016</v>
      </c>
      <c r="C423" s="19">
        <v>11</v>
      </c>
      <c r="D423" s="19" t="s">
        <v>60</v>
      </c>
      <c r="E423" s="47">
        <v>42641</v>
      </c>
      <c r="F423" s="47">
        <v>42643</v>
      </c>
      <c r="G423" s="19">
        <v>10</v>
      </c>
      <c r="H423" s="48">
        <v>53.684210526315788</v>
      </c>
      <c r="I423" s="48">
        <v>46.315789473684212</v>
      </c>
      <c r="J423" s="49">
        <v>0.9</v>
      </c>
      <c r="K423" s="48" t="s">
        <v>60</v>
      </c>
      <c r="L423" s="48" t="s">
        <v>60</v>
      </c>
      <c r="M423" s="47">
        <v>42656</v>
      </c>
      <c r="N423" s="50" t="s">
        <v>60</v>
      </c>
      <c r="O423" s="48">
        <f>VLOOKUP($B423,_data_elections!$A$2:$E$6,5,0)</f>
        <v>51.112004158390803</v>
      </c>
      <c r="P423" s="51">
        <f>IF(ISERROR(VLOOKUP(M423,_data_RCP!$B:$D,3,0)),"",VLOOKUP(M423,_data_RCP!$B:$D,3,0))</f>
        <v>53.743016759776538</v>
      </c>
      <c r="Q423" s="52">
        <f t="shared" si="140"/>
        <v>2.5722063679249842</v>
      </c>
      <c r="R423" s="53">
        <f t="shared" ref="R423:R453" si="142">IF(P423="","",P423-$O423)</f>
        <v>2.6310126013857342</v>
      </c>
      <c r="S423" s="53">
        <f t="shared" ref="S423:S453" si="143">ABS(Q423)</f>
        <v>2.5722063679249842</v>
      </c>
      <c r="T423" s="53">
        <f t="shared" ref="T423:T453" si="144">IF(R423="","",ABS(R423))</f>
        <v>2.6310126013857342</v>
      </c>
      <c r="U423" s="52">
        <f t="shared" ref="U423:U453" si="145">IF(OR(T423="",S423=""),"",T423-S423)</f>
        <v>5.8806233460749979E-2</v>
      </c>
      <c r="V423" s="52">
        <f t="shared" ref="V423:V453" si="146">IF(OR(Q423="",$R423=""),"",IF(Q423=$R423,0,IF(OR(AND($R423&gt;0,Q423&gt;$R423),AND($R423&lt;0,Q423&lt;$R423)),-1,1)))</f>
        <v>1</v>
      </c>
      <c r="W423" s="52">
        <f t="shared" ref="W423:W453" si="147">IF(V423="","",IF(V423=0,"tie",IF(V423=-1,-1,IF(AND(V423=1,U423&lt;0),0,1))))</f>
        <v>1</v>
      </c>
      <c r="X423" s="52">
        <f t="shared" si="141"/>
        <v>-5.8806233460749979E-2</v>
      </c>
      <c r="Y423" s="52">
        <f>VLOOKUP(M423,_data_models!$B:$D,3,0)</f>
        <v>47.075000000000003</v>
      </c>
      <c r="Z423" s="52">
        <f t="shared" si="133"/>
        <v>51.500742428697443</v>
      </c>
      <c r="AA423" s="53">
        <f t="shared" ref="AA423:AA453" si="148">Z423-$O423</f>
        <v>0.38873827030663932</v>
      </c>
      <c r="AB423" s="53">
        <f t="shared" ref="AB423:AB453" si="149">ABS(AA423)</f>
        <v>0.38873827030663932</v>
      </c>
      <c r="AC423" s="52">
        <f t="shared" ref="AC423:AC453" si="150">IF(OR(T423="",AB423=""),"",T423-AB423)</f>
        <v>2.2422743310790949</v>
      </c>
      <c r="AD423" s="52">
        <f t="shared" ref="AD423:AD453" si="151">IF(OR(AA423="",$R423=""),"",IF(AA423=$R423,0,IF(OR(AND($R423&gt;0,AA423&gt;$R423),AND($R423&lt;0,AA423&lt;$R423)),-1,1)))</f>
        <v>1</v>
      </c>
      <c r="AE423" s="52">
        <f t="shared" ref="AE423:AE453" si="152">IF(AD423="","",IF(AD423=0,"tie",IF(AD423=-1,-1,IF(AND(AD423=1,AC423&lt;0),0,1))))</f>
        <v>1</v>
      </c>
      <c r="AF423" s="52">
        <f t="shared" si="134"/>
        <v>-4.0370041583908005</v>
      </c>
      <c r="AG423" s="76">
        <f t="shared" si="135"/>
        <v>4.0370041583908005</v>
      </c>
      <c r="AH423" s="52">
        <f t="shared" si="136"/>
        <v>2.6016094846553557</v>
      </c>
      <c r="AI423" s="52">
        <f t="shared" si="137"/>
        <v>2.6016094846553557</v>
      </c>
      <c r="AJ423" s="52">
        <f t="shared" si="138"/>
        <v>1.5098754358461832</v>
      </c>
      <c r="AK423" s="52">
        <f t="shared" si="139"/>
        <v>1.5098754358461832</v>
      </c>
      <c r="AL423" s="57"/>
      <c r="AM423" s="85"/>
    </row>
    <row r="424" spans="1:39" x14ac:dyDescent="0.2">
      <c r="A424" s="19" t="s">
        <v>139</v>
      </c>
      <c r="B424" s="19">
        <v>2016</v>
      </c>
      <c r="C424" s="19">
        <v>11</v>
      </c>
      <c r="D424" s="19" t="s">
        <v>60</v>
      </c>
      <c r="E424" s="47">
        <v>42656</v>
      </c>
      <c r="F424" s="47">
        <v>42657</v>
      </c>
      <c r="G424" s="19">
        <v>11</v>
      </c>
      <c r="H424" s="48">
        <v>57.446808510638306</v>
      </c>
      <c r="I424" s="48">
        <v>42.553191489361694</v>
      </c>
      <c r="J424" s="49">
        <v>0.95</v>
      </c>
      <c r="K424" s="48" t="s">
        <v>60</v>
      </c>
      <c r="L424" s="48" t="s">
        <v>60</v>
      </c>
      <c r="M424" s="47">
        <v>42656</v>
      </c>
      <c r="N424" s="50" t="s">
        <v>60</v>
      </c>
      <c r="O424" s="48">
        <f>VLOOKUP($B424,_data_elections!$A$2:$E$6,5,0)</f>
        <v>51.112004158390803</v>
      </c>
      <c r="P424" s="51">
        <f>IF(ISERROR(VLOOKUP(M424,_data_RCP!$B:$D,3,0)),"",VLOOKUP(M424,_data_RCP!$B:$D,3,0))</f>
        <v>53.743016759776538</v>
      </c>
      <c r="Q424" s="52">
        <f t="shared" si="140"/>
        <v>6.3348043522475024</v>
      </c>
      <c r="R424" s="53">
        <f t="shared" si="142"/>
        <v>2.6310126013857342</v>
      </c>
      <c r="S424" s="53">
        <f t="shared" si="143"/>
        <v>6.3348043522475024</v>
      </c>
      <c r="T424" s="53">
        <f t="shared" si="144"/>
        <v>2.6310126013857342</v>
      </c>
      <c r="U424" s="52">
        <f t="shared" si="145"/>
        <v>-3.7037917508617682</v>
      </c>
      <c r="V424" s="52">
        <f t="shared" si="146"/>
        <v>-1</v>
      </c>
      <c r="W424" s="52">
        <f t="shared" si="147"/>
        <v>-1</v>
      </c>
      <c r="X424" s="52">
        <f t="shared" si="141"/>
        <v>3.7037917508617682</v>
      </c>
      <c r="Y424" s="52">
        <f>VLOOKUP(M424,_data_models!$B:$D,3,0)</f>
        <v>47.075000000000003</v>
      </c>
      <c r="Z424" s="52">
        <f t="shared" si="133"/>
        <v>52.754941756804953</v>
      </c>
      <c r="AA424" s="53">
        <f t="shared" si="148"/>
        <v>1.6429375984141501</v>
      </c>
      <c r="AB424" s="53">
        <f t="shared" si="149"/>
        <v>1.6429375984141501</v>
      </c>
      <c r="AC424" s="52">
        <f t="shared" si="150"/>
        <v>0.98807500297158413</v>
      </c>
      <c r="AD424" s="52">
        <f t="shared" si="151"/>
        <v>1</v>
      </c>
      <c r="AE424" s="52">
        <f t="shared" si="152"/>
        <v>1</v>
      </c>
      <c r="AF424" s="52">
        <f t="shared" si="134"/>
        <v>-4.0370041583908005</v>
      </c>
      <c r="AG424" s="76">
        <f t="shared" si="135"/>
        <v>4.0370041583908005</v>
      </c>
      <c r="AH424" s="52">
        <f t="shared" si="136"/>
        <v>4.4829084768166183</v>
      </c>
      <c r="AI424" s="52">
        <f t="shared" si="137"/>
        <v>4.4829084768166183</v>
      </c>
      <c r="AJ424" s="52">
        <f t="shared" si="138"/>
        <v>2.1369750998999422</v>
      </c>
      <c r="AK424" s="52">
        <f t="shared" si="139"/>
        <v>2.1369750998999422</v>
      </c>
      <c r="AL424" s="57"/>
      <c r="AM424" s="85"/>
    </row>
    <row r="425" spans="1:39" x14ac:dyDescent="0.2">
      <c r="A425" s="19" t="s">
        <v>139</v>
      </c>
      <c r="B425" s="19">
        <v>2016</v>
      </c>
      <c r="C425" s="19">
        <v>11</v>
      </c>
      <c r="D425" s="19" t="s">
        <v>60</v>
      </c>
      <c r="E425" s="47">
        <v>42656</v>
      </c>
      <c r="F425" s="47">
        <v>42657</v>
      </c>
      <c r="G425" s="19">
        <v>5</v>
      </c>
      <c r="H425" s="48">
        <v>55.319148936170215</v>
      </c>
      <c r="I425" s="48">
        <v>44.680851063829785</v>
      </c>
      <c r="J425" s="49">
        <v>0.9</v>
      </c>
      <c r="K425" s="48" t="s">
        <v>60</v>
      </c>
      <c r="L425" s="48" t="s">
        <v>60</v>
      </c>
      <c r="M425" s="47">
        <v>42656</v>
      </c>
      <c r="N425" s="50" t="s">
        <v>60</v>
      </c>
      <c r="O425" s="48">
        <f>VLOOKUP($B425,_data_elections!$A$2:$E$6,5,0)</f>
        <v>51.112004158390803</v>
      </c>
      <c r="P425" s="51">
        <f>IF(ISERROR(VLOOKUP(M425,_data_RCP!$B:$D,3,0)),"",VLOOKUP(M425,_data_RCP!$B:$D,3,0))</f>
        <v>53.743016759776538</v>
      </c>
      <c r="Q425" s="52">
        <f t="shared" si="140"/>
        <v>4.207144777779412</v>
      </c>
      <c r="R425" s="53">
        <f t="shared" si="142"/>
        <v>2.6310126013857342</v>
      </c>
      <c r="S425" s="53">
        <f t="shared" si="143"/>
        <v>4.207144777779412</v>
      </c>
      <c r="T425" s="53">
        <f t="shared" si="144"/>
        <v>2.6310126013857342</v>
      </c>
      <c r="U425" s="52">
        <f t="shared" si="145"/>
        <v>-1.5761321763936778</v>
      </c>
      <c r="V425" s="52">
        <f t="shared" si="146"/>
        <v>-1</v>
      </c>
      <c r="W425" s="52">
        <f t="shared" si="147"/>
        <v>-1</v>
      </c>
      <c r="X425" s="52">
        <f t="shared" si="141"/>
        <v>1.5761321763936778</v>
      </c>
      <c r="Y425" s="52">
        <f>VLOOKUP(M425,_data_models!$B:$D,3,0)</f>
        <v>47.075000000000003</v>
      </c>
      <c r="Z425" s="52">
        <f t="shared" si="133"/>
        <v>52.045721898648914</v>
      </c>
      <c r="AA425" s="53">
        <f t="shared" si="148"/>
        <v>0.9337177402581105</v>
      </c>
      <c r="AB425" s="53">
        <f t="shared" si="149"/>
        <v>0.9337177402581105</v>
      </c>
      <c r="AC425" s="52">
        <f t="shared" si="150"/>
        <v>1.6972948611276237</v>
      </c>
      <c r="AD425" s="52">
        <f t="shared" si="151"/>
        <v>1</v>
      </c>
      <c r="AE425" s="52">
        <f t="shared" si="152"/>
        <v>1</v>
      </c>
      <c r="AF425" s="52">
        <f t="shared" si="134"/>
        <v>-4.0370041583908005</v>
      </c>
      <c r="AG425" s="76">
        <f t="shared" si="135"/>
        <v>4.0370041583908005</v>
      </c>
      <c r="AH425" s="52">
        <f t="shared" si="136"/>
        <v>3.4190786895825767</v>
      </c>
      <c r="AI425" s="52">
        <f t="shared" si="137"/>
        <v>3.4190786895825767</v>
      </c>
      <c r="AJ425" s="52">
        <f t="shared" si="138"/>
        <v>1.7823651708219188</v>
      </c>
      <c r="AK425" s="52">
        <f t="shared" si="139"/>
        <v>1.7823651708219188</v>
      </c>
      <c r="AL425" s="57"/>
      <c r="AM425" s="85"/>
    </row>
    <row r="426" spans="1:39" x14ac:dyDescent="0.2">
      <c r="A426" s="19" t="s">
        <v>139</v>
      </c>
      <c r="B426" s="19">
        <v>2016</v>
      </c>
      <c r="C426" s="19">
        <v>11</v>
      </c>
      <c r="D426" s="19" t="s">
        <v>60</v>
      </c>
      <c r="E426" s="47">
        <v>42656</v>
      </c>
      <c r="F426" s="47">
        <v>42657</v>
      </c>
      <c r="G426" s="19">
        <v>7</v>
      </c>
      <c r="H426" s="48">
        <v>57.303370786516851</v>
      </c>
      <c r="I426" s="48">
        <v>42.696629213483149</v>
      </c>
      <c r="J426" s="49">
        <v>0.9</v>
      </c>
      <c r="K426" s="48" t="s">
        <v>60</v>
      </c>
      <c r="L426" s="48" t="s">
        <v>60</v>
      </c>
      <c r="M426" s="47">
        <v>42656</v>
      </c>
      <c r="N426" s="50" t="s">
        <v>60</v>
      </c>
      <c r="O426" s="48">
        <f>VLOOKUP($B426,_data_elections!$A$2:$E$6,5,0)</f>
        <v>51.112004158390803</v>
      </c>
      <c r="P426" s="51">
        <f>IF(ISERROR(VLOOKUP(M426,_data_RCP!$B:$D,3,0)),"",VLOOKUP(M426,_data_RCP!$B:$D,3,0))</f>
        <v>53.743016759776538</v>
      </c>
      <c r="Q426" s="52">
        <f t="shared" si="140"/>
        <v>6.1913666281260475</v>
      </c>
      <c r="R426" s="53">
        <f t="shared" si="142"/>
        <v>2.6310126013857342</v>
      </c>
      <c r="S426" s="53">
        <f t="shared" si="143"/>
        <v>6.1913666281260475</v>
      </c>
      <c r="T426" s="53">
        <f t="shared" si="144"/>
        <v>2.6310126013857342</v>
      </c>
      <c r="U426" s="52">
        <f t="shared" si="145"/>
        <v>-3.5603540267403133</v>
      </c>
      <c r="V426" s="52">
        <f t="shared" si="146"/>
        <v>-1</v>
      </c>
      <c r="W426" s="52">
        <f t="shared" si="147"/>
        <v>-1</v>
      </c>
      <c r="X426" s="52">
        <f t="shared" si="141"/>
        <v>3.5603540267403133</v>
      </c>
      <c r="Y426" s="52">
        <f>VLOOKUP(M426,_data_models!$B:$D,3,0)</f>
        <v>47.075000000000003</v>
      </c>
      <c r="Z426" s="52">
        <f t="shared" si="133"/>
        <v>52.707129182097795</v>
      </c>
      <c r="AA426" s="53">
        <f t="shared" si="148"/>
        <v>1.5951250237069914</v>
      </c>
      <c r="AB426" s="53">
        <f t="shared" si="149"/>
        <v>1.5951250237069914</v>
      </c>
      <c r="AC426" s="52">
        <f t="shared" si="150"/>
        <v>1.0358875776787428</v>
      </c>
      <c r="AD426" s="52">
        <f t="shared" si="151"/>
        <v>1</v>
      </c>
      <c r="AE426" s="52">
        <f t="shared" si="152"/>
        <v>1</v>
      </c>
      <c r="AF426" s="52">
        <f t="shared" si="134"/>
        <v>-4.0370041583908005</v>
      </c>
      <c r="AG426" s="76">
        <f t="shared" si="135"/>
        <v>4.0370041583908005</v>
      </c>
      <c r="AH426" s="52">
        <f t="shared" si="136"/>
        <v>4.4111896147558909</v>
      </c>
      <c r="AI426" s="52">
        <f t="shared" si="137"/>
        <v>4.4111896147558909</v>
      </c>
      <c r="AJ426" s="52">
        <f t="shared" si="138"/>
        <v>2.1130688125463593</v>
      </c>
      <c r="AK426" s="52">
        <f t="shared" si="139"/>
        <v>2.1130688125463593</v>
      </c>
      <c r="AL426" s="57"/>
      <c r="AM426" s="85"/>
    </row>
    <row r="427" spans="1:39" x14ac:dyDescent="0.2">
      <c r="A427" s="19" t="s">
        <v>139</v>
      </c>
      <c r="B427" s="19">
        <v>2016</v>
      </c>
      <c r="C427" s="19">
        <v>11</v>
      </c>
      <c r="D427" s="19" t="s">
        <v>60</v>
      </c>
      <c r="E427" s="47">
        <v>42656</v>
      </c>
      <c r="F427" s="47">
        <v>42657</v>
      </c>
      <c r="G427" s="19">
        <v>21</v>
      </c>
      <c r="H427" s="48">
        <v>53.684210526315788</v>
      </c>
      <c r="I427" s="48">
        <v>46.315789473684212</v>
      </c>
      <c r="J427" s="49">
        <v>0.9</v>
      </c>
      <c r="K427" s="48" t="s">
        <v>60</v>
      </c>
      <c r="L427" s="48" t="s">
        <v>60</v>
      </c>
      <c r="M427" s="47">
        <v>42656</v>
      </c>
      <c r="N427" s="50" t="s">
        <v>60</v>
      </c>
      <c r="O427" s="48">
        <f>VLOOKUP($B427,_data_elections!$A$2:$E$6,5,0)</f>
        <v>51.112004158390803</v>
      </c>
      <c r="P427" s="51">
        <f>IF(ISERROR(VLOOKUP(M427,_data_RCP!$B:$D,3,0)),"",VLOOKUP(M427,_data_RCP!$B:$D,3,0))</f>
        <v>53.743016759776538</v>
      </c>
      <c r="Q427" s="52">
        <f t="shared" si="140"/>
        <v>2.5722063679249842</v>
      </c>
      <c r="R427" s="53">
        <f t="shared" si="142"/>
        <v>2.6310126013857342</v>
      </c>
      <c r="S427" s="53">
        <f t="shared" si="143"/>
        <v>2.5722063679249842</v>
      </c>
      <c r="T427" s="53">
        <f t="shared" si="144"/>
        <v>2.6310126013857342</v>
      </c>
      <c r="U427" s="52">
        <f t="shared" si="145"/>
        <v>5.8806233460749979E-2</v>
      </c>
      <c r="V427" s="52">
        <f t="shared" si="146"/>
        <v>1</v>
      </c>
      <c r="W427" s="52">
        <f t="shared" si="147"/>
        <v>1</v>
      </c>
      <c r="X427" s="52">
        <f t="shared" si="141"/>
        <v>-5.8806233460749979E-2</v>
      </c>
      <c r="Y427" s="52">
        <f>VLOOKUP(M427,_data_models!$B:$D,3,0)</f>
        <v>47.075000000000003</v>
      </c>
      <c r="Z427" s="52">
        <f t="shared" si="133"/>
        <v>51.500742428697443</v>
      </c>
      <c r="AA427" s="53">
        <f t="shared" si="148"/>
        <v>0.38873827030663932</v>
      </c>
      <c r="AB427" s="53">
        <f t="shared" si="149"/>
        <v>0.38873827030663932</v>
      </c>
      <c r="AC427" s="52">
        <f t="shared" si="150"/>
        <v>2.2422743310790949</v>
      </c>
      <c r="AD427" s="52">
        <f t="shared" si="151"/>
        <v>1</v>
      </c>
      <c r="AE427" s="52">
        <f t="shared" si="152"/>
        <v>1</v>
      </c>
      <c r="AF427" s="52">
        <f t="shared" si="134"/>
        <v>-4.0370041583908005</v>
      </c>
      <c r="AG427" s="76">
        <f t="shared" si="135"/>
        <v>4.0370041583908005</v>
      </c>
      <c r="AH427" s="52">
        <f t="shared" si="136"/>
        <v>2.6016094846553557</v>
      </c>
      <c r="AI427" s="52">
        <f t="shared" si="137"/>
        <v>2.6016094846553557</v>
      </c>
      <c r="AJ427" s="52">
        <f t="shared" si="138"/>
        <v>1.5098754358461832</v>
      </c>
      <c r="AK427" s="52">
        <f t="shared" si="139"/>
        <v>1.5098754358461832</v>
      </c>
      <c r="AL427" s="57"/>
      <c r="AM427" s="85"/>
    </row>
    <row r="428" spans="1:39" x14ac:dyDescent="0.2">
      <c r="A428" s="19" t="s">
        <v>139</v>
      </c>
      <c r="B428" s="19">
        <v>2016</v>
      </c>
      <c r="C428" s="19">
        <v>11</v>
      </c>
      <c r="D428" s="19" t="s">
        <v>60</v>
      </c>
      <c r="E428" s="47">
        <v>42656</v>
      </c>
      <c r="F428" s="47">
        <v>42657</v>
      </c>
      <c r="G428" s="19">
        <v>3</v>
      </c>
      <c r="H428" s="48">
        <v>56.38297872340425</v>
      </c>
      <c r="I428" s="48">
        <v>43.61702127659575</v>
      </c>
      <c r="J428" s="49">
        <v>1</v>
      </c>
      <c r="K428" s="48" t="s">
        <v>60</v>
      </c>
      <c r="L428" s="48" t="s">
        <v>60</v>
      </c>
      <c r="M428" s="47">
        <v>42657</v>
      </c>
      <c r="N428" s="50" t="s">
        <v>60</v>
      </c>
      <c r="O428" s="48">
        <f>VLOOKUP($B428,_data_elections!$A$2:$E$6,5,0)</f>
        <v>51.112004158390803</v>
      </c>
      <c r="P428" s="51">
        <f>IF(ISERROR(VLOOKUP(M428,_data_RCP!$B:$D,3,0)),"",VLOOKUP(M428,_data_RCP!$B:$D,3,0))</f>
        <v>53.743016759776538</v>
      </c>
      <c r="Q428" s="52">
        <f t="shared" si="140"/>
        <v>5.2709745650134465</v>
      </c>
      <c r="R428" s="53">
        <f t="shared" si="142"/>
        <v>2.6310126013857342</v>
      </c>
      <c r="S428" s="53">
        <f t="shared" si="143"/>
        <v>5.2709745650134465</v>
      </c>
      <c r="T428" s="53">
        <f t="shared" si="144"/>
        <v>2.6310126013857342</v>
      </c>
      <c r="U428" s="52">
        <f t="shared" si="145"/>
        <v>-2.6399619636277123</v>
      </c>
      <c r="V428" s="52">
        <f t="shared" si="146"/>
        <v>-1</v>
      </c>
      <c r="W428" s="52">
        <f t="shared" si="147"/>
        <v>-1</v>
      </c>
      <c r="X428" s="52">
        <f t="shared" si="141"/>
        <v>2.6399619636277123</v>
      </c>
      <c r="Y428" s="52">
        <f>VLOOKUP(M428,_data_models!$B:$D,3,0)</f>
        <v>47.075000000000003</v>
      </c>
      <c r="Z428" s="52">
        <f t="shared" si="133"/>
        <v>52.400331827726937</v>
      </c>
      <c r="AA428" s="53">
        <f t="shared" si="148"/>
        <v>1.2883276693361339</v>
      </c>
      <c r="AB428" s="53">
        <f t="shared" si="149"/>
        <v>1.2883276693361339</v>
      </c>
      <c r="AC428" s="52">
        <f t="shared" si="150"/>
        <v>1.3426849320496004</v>
      </c>
      <c r="AD428" s="52">
        <f t="shared" si="151"/>
        <v>1</v>
      </c>
      <c r="AE428" s="52">
        <f t="shared" si="152"/>
        <v>1</v>
      </c>
      <c r="AF428" s="52">
        <f t="shared" si="134"/>
        <v>-4.0370041583908005</v>
      </c>
      <c r="AG428" s="76">
        <f t="shared" si="135"/>
        <v>4.0370041583908005</v>
      </c>
      <c r="AH428" s="52">
        <f t="shared" si="136"/>
        <v>3.9509935831995904</v>
      </c>
      <c r="AI428" s="52">
        <f t="shared" si="137"/>
        <v>3.9509935831995904</v>
      </c>
      <c r="AJ428" s="52">
        <f t="shared" si="138"/>
        <v>1.9596701353609376</v>
      </c>
      <c r="AK428" s="52">
        <f t="shared" si="139"/>
        <v>1.9596701353609376</v>
      </c>
      <c r="AL428" s="57"/>
      <c r="AM428" s="85"/>
    </row>
    <row r="429" spans="1:39" x14ac:dyDescent="0.2">
      <c r="A429" s="19" t="s">
        <v>140</v>
      </c>
      <c r="B429" s="19">
        <v>2016</v>
      </c>
      <c r="C429" s="19">
        <v>12</v>
      </c>
      <c r="D429" s="19" t="s">
        <v>60</v>
      </c>
      <c r="E429" s="47">
        <v>42672</v>
      </c>
      <c r="F429" s="47">
        <v>42675</v>
      </c>
      <c r="G429" s="19">
        <v>1</v>
      </c>
      <c r="H429" s="48">
        <v>52.747252747252752</v>
      </c>
      <c r="I429" s="48">
        <v>47.252747252747248</v>
      </c>
      <c r="J429" s="49">
        <v>0.8</v>
      </c>
      <c r="K429" s="48" t="s">
        <v>60</v>
      </c>
      <c r="L429" s="48" t="s">
        <v>60</v>
      </c>
      <c r="M429" s="47">
        <v>42672</v>
      </c>
      <c r="N429" s="50" t="s">
        <v>60</v>
      </c>
      <c r="O429" s="48">
        <f>VLOOKUP($B429,_data_elections!$A$2:$E$6,5,0)</f>
        <v>51.112004158390803</v>
      </c>
      <c r="P429" s="51">
        <f>IF(ISERROR(VLOOKUP(M429,_data_RCP!$B:$D,3,0)),"",VLOOKUP(M429,_data_RCP!$B:$D,3,0))</f>
        <v>52.566964285714292</v>
      </c>
      <c r="Q429" s="52">
        <f t="shared" si="140"/>
        <v>1.6352485888619483</v>
      </c>
      <c r="R429" s="53">
        <f t="shared" si="142"/>
        <v>1.4549601273234885</v>
      </c>
      <c r="S429" s="53">
        <f t="shared" si="143"/>
        <v>1.6352485888619483</v>
      </c>
      <c r="T429" s="53">
        <f t="shared" si="144"/>
        <v>1.4549601273234885</v>
      </c>
      <c r="U429" s="52">
        <f t="shared" si="145"/>
        <v>-0.1802884615384599</v>
      </c>
      <c r="V429" s="52">
        <f t="shared" si="146"/>
        <v>-1</v>
      </c>
      <c r="W429" s="52">
        <f t="shared" si="147"/>
        <v>-1</v>
      </c>
      <c r="X429" s="52">
        <f t="shared" si="141"/>
        <v>0.1802884615384599</v>
      </c>
      <c r="Y429" s="52">
        <f>VLOOKUP(M429,_data_models!$B:$D,3,0)</f>
        <v>48.440000000000005</v>
      </c>
      <c r="Z429" s="52">
        <f t="shared" si="133"/>
        <v>51.25140567765569</v>
      </c>
      <c r="AA429" s="53">
        <f t="shared" si="148"/>
        <v>0.13940151926488653</v>
      </c>
      <c r="AB429" s="53">
        <f t="shared" si="149"/>
        <v>0.13940151926488653</v>
      </c>
      <c r="AC429" s="52">
        <f t="shared" si="150"/>
        <v>1.3155586080586019</v>
      </c>
      <c r="AD429" s="52">
        <f t="shared" si="151"/>
        <v>1</v>
      </c>
      <c r="AE429" s="52">
        <f t="shared" si="152"/>
        <v>1</v>
      </c>
      <c r="AF429" s="52">
        <f t="shared" si="134"/>
        <v>-2.6720041583907985</v>
      </c>
      <c r="AG429" s="76">
        <f t="shared" si="135"/>
        <v>2.6720041583907985</v>
      </c>
      <c r="AH429" s="52">
        <f t="shared" si="136"/>
        <v>1.5451043580927148</v>
      </c>
      <c r="AI429" s="52">
        <f t="shared" si="137"/>
        <v>1.5451043580927148</v>
      </c>
      <c r="AJ429" s="52">
        <f t="shared" si="138"/>
        <v>0.79718082329418394</v>
      </c>
      <c r="AK429" s="52">
        <f t="shared" si="139"/>
        <v>0.79718082329418394</v>
      </c>
      <c r="AL429" s="57"/>
      <c r="AM429" s="85"/>
    </row>
    <row r="430" spans="1:39" x14ac:dyDescent="0.2">
      <c r="A430" s="19" t="s">
        <v>140</v>
      </c>
      <c r="B430" s="19">
        <v>2016</v>
      </c>
      <c r="C430" s="19">
        <v>12</v>
      </c>
      <c r="D430" s="19" t="s">
        <v>60</v>
      </c>
      <c r="E430" s="47">
        <v>42672</v>
      </c>
      <c r="F430" s="47">
        <v>42675</v>
      </c>
      <c r="G430" s="19">
        <v>8</v>
      </c>
      <c r="H430" s="48">
        <v>52.717391304347828</v>
      </c>
      <c r="I430" s="48">
        <v>47.282608695652172</v>
      </c>
      <c r="J430" s="49">
        <v>0.99</v>
      </c>
      <c r="K430" s="48" t="s">
        <v>60</v>
      </c>
      <c r="L430" s="48" t="s">
        <v>60</v>
      </c>
      <c r="M430" s="47">
        <v>42672</v>
      </c>
      <c r="N430" s="50" t="s">
        <v>60</v>
      </c>
      <c r="O430" s="48">
        <f>VLOOKUP($B430,_data_elections!$A$2:$E$6,5,0)</f>
        <v>51.112004158390803</v>
      </c>
      <c r="P430" s="51">
        <f>IF(ISERROR(VLOOKUP(M430,_data_RCP!$B:$D,3,0)),"",VLOOKUP(M430,_data_RCP!$B:$D,3,0))</f>
        <v>52.566964285714292</v>
      </c>
      <c r="Q430" s="52">
        <f t="shared" si="140"/>
        <v>1.6053871459570246</v>
      </c>
      <c r="R430" s="53">
        <f t="shared" si="142"/>
        <v>1.4549601273234885</v>
      </c>
      <c r="S430" s="53">
        <f t="shared" si="143"/>
        <v>1.6053871459570246</v>
      </c>
      <c r="T430" s="53">
        <f t="shared" si="144"/>
        <v>1.4549601273234885</v>
      </c>
      <c r="U430" s="52">
        <f t="shared" si="145"/>
        <v>-0.15042701863353614</v>
      </c>
      <c r="V430" s="52">
        <f t="shared" si="146"/>
        <v>-1</v>
      </c>
      <c r="W430" s="52">
        <f t="shared" si="147"/>
        <v>-1</v>
      </c>
      <c r="X430" s="52">
        <f t="shared" si="141"/>
        <v>0.15042701863353614</v>
      </c>
      <c r="Y430" s="52">
        <f>VLOOKUP(M430,_data_models!$B:$D,3,0)</f>
        <v>48.440000000000005</v>
      </c>
      <c r="Z430" s="52">
        <f t="shared" si="133"/>
        <v>51.241451863354051</v>
      </c>
      <c r="AA430" s="53">
        <f t="shared" si="148"/>
        <v>0.12944770496324765</v>
      </c>
      <c r="AB430" s="53">
        <f t="shared" si="149"/>
        <v>0.12944770496324765</v>
      </c>
      <c r="AC430" s="52">
        <f t="shared" si="150"/>
        <v>1.3255124223602408</v>
      </c>
      <c r="AD430" s="52">
        <f t="shared" si="151"/>
        <v>1</v>
      </c>
      <c r="AE430" s="52">
        <f t="shared" si="152"/>
        <v>1</v>
      </c>
      <c r="AF430" s="52">
        <f t="shared" si="134"/>
        <v>-2.6720041583907985</v>
      </c>
      <c r="AG430" s="76">
        <f t="shared" si="135"/>
        <v>2.6720041583907985</v>
      </c>
      <c r="AH430" s="52">
        <f t="shared" si="136"/>
        <v>1.5301736366402565</v>
      </c>
      <c r="AI430" s="52">
        <f t="shared" si="137"/>
        <v>1.5301736366402565</v>
      </c>
      <c r="AJ430" s="52">
        <f t="shared" si="138"/>
        <v>0.79220391614336449</v>
      </c>
      <c r="AK430" s="52">
        <f t="shared" si="139"/>
        <v>0.79220391614336449</v>
      </c>
      <c r="AL430" s="57"/>
      <c r="AM430" s="85"/>
    </row>
    <row r="431" spans="1:39" x14ac:dyDescent="0.2">
      <c r="A431" s="19" t="s">
        <v>140</v>
      </c>
      <c r="B431" s="19">
        <v>2016</v>
      </c>
      <c r="C431" s="19">
        <v>12</v>
      </c>
      <c r="D431" s="19" t="s">
        <v>60</v>
      </c>
      <c r="E431" s="47">
        <v>42672</v>
      </c>
      <c r="F431" s="47">
        <v>42675</v>
      </c>
      <c r="G431" s="19">
        <v>10</v>
      </c>
      <c r="H431" s="48">
        <v>52.631578947368418</v>
      </c>
      <c r="I431" s="48">
        <v>47.368421052631582</v>
      </c>
      <c r="J431" s="49">
        <v>0.9</v>
      </c>
      <c r="K431" s="48" t="s">
        <v>60</v>
      </c>
      <c r="L431" s="48" t="s">
        <v>60</v>
      </c>
      <c r="M431" s="47">
        <v>42672</v>
      </c>
      <c r="N431" s="50" t="s">
        <v>60</v>
      </c>
      <c r="O431" s="48">
        <f>VLOOKUP($B431,_data_elections!$A$2:$E$6,5,0)</f>
        <v>51.112004158390803</v>
      </c>
      <c r="P431" s="51">
        <f>IF(ISERROR(VLOOKUP(M431,_data_RCP!$B:$D,3,0)),"",VLOOKUP(M431,_data_RCP!$B:$D,3,0))</f>
        <v>52.566964285714292</v>
      </c>
      <c r="Q431" s="52">
        <f t="shared" si="140"/>
        <v>1.5195747889776143</v>
      </c>
      <c r="R431" s="53">
        <f t="shared" si="142"/>
        <v>1.4549601273234885</v>
      </c>
      <c r="S431" s="53">
        <f t="shared" si="143"/>
        <v>1.5195747889776143</v>
      </c>
      <c r="T431" s="53">
        <f t="shared" si="144"/>
        <v>1.4549601273234885</v>
      </c>
      <c r="U431" s="52">
        <f t="shared" si="145"/>
        <v>-6.4614661654125882E-2</v>
      </c>
      <c r="V431" s="52">
        <f t="shared" si="146"/>
        <v>-1</v>
      </c>
      <c r="W431" s="52">
        <f t="shared" si="147"/>
        <v>-1</v>
      </c>
      <c r="X431" s="52">
        <f t="shared" si="141"/>
        <v>6.4614661654125882E-2</v>
      </c>
      <c r="Y431" s="52">
        <f>VLOOKUP(M431,_data_models!$B:$D,3,0)</f>
        <v>48.440000000000005</v>
      </c>
      <c r="Z431" s="52">
        <f t="shared" si="133"/>
        <v>51.212847744360907</v>
      </c>
      <c r="AA431" s="53">
        <f t="shared" si="148"/>
        <v>0.10084358597010379</v>
      </c>
      <c r="AB431" s="53">
        <f t="shared" si="149"/>
        <v>0.10084358597010379</v>
      </c>
      <c r="AC431" s="52">
        <f t="shared" si="150"/>
        <v>1.3541165413533847</v>
      </c>
      <c r="AD431" s="52">
        <f t="shared" si="151"/>
        <v>1</v>
      </c>
      <c r="AE431" s="52">
        <f t="shared" si="152"/>
        <v>1</v>
      </c>
      <c r="AF431" s="52">
        <f t="shared" si="134"/>
        <v>-2.6720041583907985</v>
      </c>
      <c r="AG431" s="76">
        <f t="shared" si="135"/>
        <v>2.6720041583907985</v>
      </c>
      <c r="AH431" s="52">
        <f t="shared" si="136"/>
        <v>1.4872674581505549</v>
      </c>
      <c r="AI431" s="52">
        <f t="shared" si="137"/>
        <v>1.4872674581505549</v>
      </c>
      <c r="AJ431" s="52">
        <f t="shared" si="138"/>
        <v>0.77790185664679257</v>
      </c>
      <c r="AK431" s="52">
        <f t="shared" si="139"/>
        <v>0.77790185664679257</v>
      </c>
      <c r="AL431" s="57"/>
      <c r="AM431" s="85"/>
    </row>
    <row r="432" spans="1:39" x14ac:dyDescent="0.2">
      <c r="A432" s="19" t="s">
        <v>140</v>
      </c>
      <c r="B432" s="19">
        <v>2016</v>
      </c>
      <c r="C432" s="19">
        <v>12</v>
      </c>
      <c r="D432" s="19" t="s">
        <v>60</v>
      </c>
      <c r="E432" s="47">
        <v>42672</v>
      </c>
      <c r="F432" s="47">
        <v>42675</v>
      </c>
      <c r="G432" s="19">
        <v>4</v>
      </c>
      <c r="H432" s="48">
        <v>52.12765957446809</v>
      </c>
      <c r="I432" s="48">
        <v>47.87234042553191</v>
      </c>
      <c r="J432" s="49">
        <v>0.85</v>
      </c>
      <c r="K432" s="48" t="s">
        <v>60</v>
      </c>
      <c r="L432" s="48" t="s">
        <v>60</v>
      </c>
      <c r="M432" s="47">
        <v>42672</v>
      </c>
      <c r="N432" s="50" t="s">
        <v>60</v>
      </c>
      <c r="O432" s="48">
        <f>VLOOKUP($B432,_data_elections!$A$2:$E$6,5,0)</f>
        <v>51.112004158390803</v>
      </c>
      <c r="P432" s="51">
        <f>IF(ISERROR(VLOOKUP(M432,_data_RCP!$B:$D,3,0)),"",VLOOKUP(M432,_data_RCP!$B:$D,3,0))</f>
        <v>52.566964285714292</v>
      </c>
      <c r="Q432" s="52">
        <f t="shared" si="140"/>
        <v>1.015655416077287</v>
      </c>
      <c r="R432" s="53">
        <f t="shared" si="142"/>
        <v>1.4549601273234885</v>
      </c>
      <c r="S432" s="53">
        <f t="shared" si="143"/>
        <v>1.015655416077287</v>
      </c>
      <c r="T432" s="53">
        <f t="shared" si="144"/>
        <v>1.4549601273234885</v>
      </c>
      <c r="U432" s="52">
        <f t="shared" si="145"/>
        <v>0.43930471124620141</v>
      </c>
      <c r="V432" s="52">
        <f t="shared" si="146"/>
        <v>1</v>
      </c>
      <c r="W432" s="52">
        <f t="shared" si="147"/>
        <v>1</v>
      </c>
      <c r="X432" s="52">
        <f t="shared" si="141"/>
        <v>-0.43930471124620141</v>
      </c>
      <c r="Y432" s="52">
        <f>VLOOKUP(M432,_data_models!$B:$D,3,0)</f>
        <v>48.440000000000005</v>
      </c>
      <c r="Z432" s="52">
        <f t="shared" si="133"/>
        <v>51.044874620060796</v>
      </c>
      <c r="AA432" s="53">
        <f t="shared" si="148"/>
        <v>-6.7129538330007676E-2</v>
      </c>
      <c r="AB432" s="53">
        <f t="shared" si="149"/>
        <v>6.7129538330007676E-2</v>
      </c>
      <c r="AC432" s="52">
        <f t="shared" si="150"/>
        <v>1.3878305889934808</v>
      </c>
      <c r="AD432" s="52">
        <f t="shared" si="151"/>
        <v>1</v>
      </c>
      <c r="AE432" s="52">
        <f t="shared" si="152"/>
        <v>1</v>
      </c>
      <c r="AF432" s="52">
        <f t="shared" si="134"/>
        <v>-2.6720041583907985</v>
      </c>
      <c r="AG432" s="76">
        <f t="shared" si="135"/>
        <v>2.6720041583907985</v>
      </c>
      <c r="AH432" s="52">
        <f t="shared" si="136"/>
        <v>1.2353077717003913</v>
      </c>
      <c r="AI432" s="52">
        <f t="shared" si="137"/>
        <v>1.2353077717003913</v>
      </c>
      <c r="AJ432" s="52">
        <f t="shared" si="138"/>
        <v>0.69391529449674039</v>
      </c>
      <c r="AK432" s="52">
        <f t="shared" si="139"/>
        <v>0.69391529449674039</v>
      </c>
      <c r="AL432" s="57"/>
      <c r="AM432" s="85"/>
    </row>
    <row r="433" spans="1:39" x14ac:dyDescent="0.2">
      <c r="A433" s="19" t="s">
        <v>140</v>
      </c>
      <c r="B433" s="19">
        <v>2016</v>
      </c>
      <c r="C433" s="19">
        <v>12</v>
      </c>
      <c r="D433" s="19" t="s">
        <v>60</v>
      </c>
      <c r="E433" s="47">
        <v>42672</v>
      </c>
      <c r="F433" s="47">
        <v>42675</v>
      </c>
      <c r="G433" s="19">
        <v>12</v>
      </c>
      <c r="H433" s="48">
        <v>51.578947368421055</v>
      </c>
      <c r="I433" s="48">
        <v>48.421052631578945</v>
      </c>
      <c r="J433" s="49">
        <v>1</v>
      </c>
      <c r="K433" s="48" t="s">
        <v>60</v>
      </c>
      <c r="L433" s="48" t="s">
        <v>60</v>
      </c>
      <c r="M433" s="47">
        <v>42672</v>
      </c>
      <c r="N433" s="50" t="s">
        <v>60</v>
      </c>
      <c r="O433" s="48">
        <f>VLOOKUP($B433,_data_elections!$A$2:$E$6,5,0)</f>
        <v>51.112004158390803</v>
      </c>
      <c r="P433" s="51">
        <f>IF(ISERROR(VLOOKUP(M433,_data_RCP!$B:$D,3,0)),"",VLOOKUP(M433,_data_RCP!$B:$D,3,0))</f>
        <v>52.566964285714292</v>
      </c>
      <c r="Q433" s="52">
        <f t="shared" si="140"/>
        <v>0.46694321003025152</v>
      </c>
      <c r="R433" s="53">
        <f t="shared" si="142"/>
        <v>1.4549601273234885</v>
      </c>
      <c r="S433" s="53">
        <f t="shared" si="143"/>
        <v>0.46694321003025152</v>
      </c>
      <c r="T433" s="53">
        <f t="shared" si="144"/>
        <v>1.4549601273234885</v>
      </c>
      <c r="U433" s="52">
        <f t="shared" si="145"/>
        <v>0.98801691729323693</v>
      </c>
      <c r="V433" s="52">
        <f t="shared" si="146"/>
        <v>1</v>
      </c>
      <c r="W433" s="52">
        <f t="shared" si="147"/>
        <v>1</v>
      </c>
      <c r="X433" s="52">
        <f t="shared" si="141"/>
        <v>-0.98801691729323693</v>
      </c>
      <c r="Y433" s="52">
        <f>VLOOKUP(M433,_data_models!$B:$D,3,0)</f>
        <v>48.440000000000005</v>
      </c>
      <c r="Z433" s="52">
        <f t="shared" si="133"/>
        <v>50.861970551378455</v>
      </c>
      <c r="AA433" s="53">
        <f t="shared" si="148"/>
        <v>-0.25003360701234811</v>
      </c>
      <c r="AB433" s="53">
        <f t="shared" si="149"/>
        <v>0.25003360701234811</v>
      </c>
      <c r="AC433" s="52">
        <f t="shared" si="150"/>
        <v>1.2049265203111403</v>
      </c>
      <c r="AD433" s="52">
        <f t="shared" si="151"/>
        <v>1</v>
      </c>
      <c r="AE433" s="52">
        <f t="shared" si="152"/>
        <v>1</v>
      </c>
      <c r="AF433" s="52">
        <f t="shared" si="134"/>
        <v>-2.6720041583907985</v>
      </c>
      <c r="AG433" s="76">
        <f t="shared" si="135"/>
        <v>2.6720041583907985</v>
      </c>
      <c r="AH433" s="52">
        <f t="shared" si="136"/>
        <v>0.96095166867686999</v>
      </c>
      <c r="AI433" s="52">
        <f t="shared" si="137"/>
        <v>0.96095166867686999</v>
      </c>
      <c r="AJ433" s="52">
        <f t="shared" si="138"/>
        <v>0.60246326015557372</v>
      </c>
      <c r="AK433" s="52">
        <f t="shared" si="139"/>
        <v>0.60246326015557372</v>
      </c>
      <c r="AL433" s="57"/>
      <c r="AM433" s="85"/>
    </row>
    <row r="434" spans="1:39" x14ac:dyDescent="0.2">
      <c r="A434" s="19" t="s">
        <v>140</v>
      </c>
      <c r="B434" s="19">
        <v>2016</v>
      </c>
      <c r="C434" s="19">
        <v>12</v>
      </c>
      <c r="D434" s="19" t="s">
        <v>60</v>
      </c>
      <c r="E434" s="47">
        <v>42672</v>
      </c>
      <c r="F434" s="47">
        <v>42675</v>
      </c>
      <c r="G434" s="19">
        <v>17</v>
      </c>
      <c r="H434" s="48">
        <v>53.260869565217398</v>
      </c>
      <c r="I434" s="48">
        <v>46.739130434782602</v>
      </c>
      <c r="J434" s="49">
        <v>0.95</v>
      </c>
      <c r="K434" s="48" t="s">
        <v>60</v>
      </c>
      <c r="L434" s="48" t="s">
        <v>60</v>
      </c>
      <c r="M434" s="47">
        <v>42672</v>
      </c>
      <c r="N434" s="50" t="s">
        <v>60</v>
      </c>
      <c r="O434" s="48">
        <f>VLOOKUP($B434,_data_elections!$A$2:$E$6,5,0)</f>
        <v>51.112004158390803</v>
      </c>
      <c r="P434" s="51">
        <f>IF(ISERROR(VLOOKUP(M434,_data_RCP!$B:$D,3,0)),"",VLOOKUP(M434,_data_RCP!$B:$D,3,0))</f>
        <v>52.566964285714292</v>
      </c>
      <c r="Q434" s="52">
        <f t="shared" si="140"/>
        <v>2.1488654068265944</v>
      </c>
      <c r="R434" s="53">
        <f t="shared" si="142"/>
        <v>1.4549601273234885</v>
      </c>
      <c r="S434" s="53">
        <f t="shared" si="143"/>
        <v>2.1488654068265944</v>
      </c>
      <c r="T434" s="53">
        <f t="shared" si="144"/>
        <v>1.4549601273234885</v>
      </c>
      <c r="U434" s="52">
        <f t="shared" si="145"/>
        <v>-0.69390527950310599</v>
      </c>
      <c r="V434" s="52">
        <f t="shared" si="146"/>
        <v>-1</v>
      </c>
      <c r="W434" s="52">
        <f t="shared" si="147"/>
        <v>-1</v>
      </c>
      <c r="X434" s="52">
        <f t="shared" si="141"/>
        <v>0.69390527950310599</v>
      </c>
      <c r="Y434" s="52">
        <f>VLOOKUP(M434,_data_models!$B:$D,3,0)</f>
        <v>48.440000000000005</v>
      </c>
      <c r="Z434" s="52">
        <f t="shared" si="133"/>
        <v>51.422611283643903</v>
      </c>
      <c r="AA434" s="53">
        <f t="shared" si="148"/>
        <v>0.31060712525309953</v>
      </c>
      <c r="AB434" s="53">
        <f t="shared" si="149"/>
        <v>0.31060712525309953</v>
      </c>
      <c r="AC434" s="52">
        <f t="shared" si="150"/>
        <v>1.1443530020703889</v>
      </c>
      <c r="AD434" s="52">
        <f t="shared" si="151"/>
        <v>1</v>
      </c>
      <c r="AE434" s="52">
        <f t="shared" si="152"/>
        <v>1</v>
      </c>
      <c r="AF434" s="52">
        <f t="shared" si="134"/>
        <v>-2.6720041583907985</v>
      </c>
      <c r="AG434" s="76">
        <f t="shared" si="135"/>
        <v>2.6720041583907985</v>
      </c>
      <c r="AH434" s="52">
        <f t="shared" si="136"/>
        <v>1.8019127670750379</v>
      </c>
      <c r="AI434" s="52">
        <f t="shared" si="137"/>
        <v>1.8019127670750379</v>
      </c>
      <c r="AJ434" s="52">
        <f t="shared" si="138"/>
        <v>0.88278362628829399</v>
      </c>
      <c r="AK434" s="52">
        <f t="shared" si="139"/>
        <v>0.88278362628829399</v>
      </c>
      <c r="AL434" s="57"/>
      <c r="AM434" s="85"/>
    </row>
    <row r="435" spans="1:39" x14ac:dyDescent="0.2">
      <c r="A435" s="19" t="s">
        <v>140</v>
      </c>
      <c r="B435" s="19">
        <v>2016</v>
      </c>
      <c r="C435" s="19">
        <v>12</v>
      </c>
      <c r="D435" s="19" t="s">
        <v>60</v>
      </c>
      <c r="E435" s="47">
        <v>42672</v>
      </c>
      <c r="F435" s="47">
        <v>42675</v>
      </c>
      <c r="G435" s="19">
        <v>5</v>
      </c>
      <c r="H435" s="48">
        <v>53.125</v>
      </c>
      <c r="I435" s="48">
        <v>46.875</v>
      </c>
      <c r="J435" s="49">
        <v>0.9</v>
      </c>
      <c r="K435" s="48" t="s">
        <v>60</v>
      </c>
      <c r="L435" s="48" t="s">
        <v>60</v>
      </c>
      <c r="M435" s="47">
        <v>42672</v>
      </c>
      <c r="N435" s="50" t="s">
        <v>60</v>
      </c>
      <c r="O435" s="48">
        <f>VLOOKUP($B435,_data_elections!$A$2:$E$6,5,0)</f>
        <v>51.112004158390803</v>
      </c>
      <c r="P435" s="51">
        <f>IF(ISERROR(VLOOKUP(M435,_data_RCP!$B:$D,3,0)),"",VLOOKUP(M435,_data_RCP!$B:$D,3,0))</f>
        <v>52.566964285714292</v>
      </c>
      <c r="Q435" s="52">
        <f t="shared" si="140"/>
        <v>2.0129958416091966</v>
      </c>
      <c r="R435" s="53">
        <f t="shared" si="142"/>
        <v>1.4549601273234885</v>
      </c>
      <c r="S435" s="53">
        <f t="shared" si="143"/>
        <v>2.0129958416091966</v>
      </c>
      <c r="T435" s="53">
        <f t="shared" si="144"/>
        <v>1.4549601273234885</v>
      </c>
      <c r="U435" s="52">
        <f t="shared" si="145"/>
        <v>-0.5580357142857082</v>
      </c>
      <c r="V435" s="52">
        <f t="shared" si="146"/>
        <v>-1</v>
      </c>
      <c r="W435" s="52">
        <f t="shared" si="147"/>
        <v>-1</v>
      </c>
      <c r="X435" s="52">
        <f t="shared" si="141"/>
        <v>0.5580357142857082</v>
      </c>
      <c r="Y435" s="52">
        <f>VLOOKUP(M435,_data_models!$B:$D,3,0)</f>
        <v>48.440000000000005</v>
      </c>
      <c r="Z435" s="52">
        <f t="shared" si="133"/>
        <v>51.377321428571435</v>
      </c>
      <c r="AA435" s="53">
        <f t="shared" si="148"/>
        <v>0.26531727018063123</v>
      </c>
      <c r="AB435" s="53">
        <f t="shared" si="149"/>
        <v>0.26531727018063123</v>
      </c>
      <c r="AC435" s="52">
        <f t="shared" si="150"/>
        <v>1.1896428571428572</v>
      </c>
      <c r="AD435" s="52">
        <f t="shared" si="151"/>
        <v>1</v>
      </c>
      <c r="AE435" s="52">
        <f t="shared" si="152"/>
        <v>1</v>
      </c>
      <c r="AF435" s="52">
        <f t="shared" si="134"/>
        <v>-2.6720041583907985</v>
      </c>
      <c r="AG435" s="76">
        <f t="shared" si="135"/>
        <v>2.6720041583907985</v>
      </c>
      <c r="AH435" s="52">
        <f t="shared" si="136"/>
        <v>1.7339779844663425</v>
      </c>
      <c r="AI435" s="52">
        <f t="shared" si="137"/>
        <v>1.7339779844663425</v>
      </c>
      <c r="AJ435" s="52">
        <f t="shared" si="138"/>
        <v>0.86013869875205984</v>
      </c>
      <c r="AK435" s="52">
        <f t="shared" si="139"/>
        <v>0.86013869875205984</v>
      </c>
      <c r="AL435" s="57"/>
      <c r="AM435" s="85"/>
    </row>
    <row r="436" spans="1:39" x14ac:dyDescent="0.2">
      <c r="A436" s="19" t="s">
        <v>140</v>
      </c>
      <c r="B436" s="19">
        <v>2016</v>
      </c>
      <c r="C436" s="19">
        <v>12</v>
      </c>
      <c r="D436" s="19" t="s">
        <v>60</v>
      </c>
      <c r="E436" s="47">
        <v>42672</v>
      </c>
      <c r="F436" s="47">
        <v>42675</v>
      </c>
      <c r="G436" s="19">
        <v>9</v>
      </c>
      <c r="H436" s="48">
        <v>52.688172043010752</v>
      </c>
      <c r="I436" s="48">
        <v>47.311827956989248</v>
      </c>
      <c r="J436" s="49">
        <v>0.99</v>
      </c>
      <c r="K436" s="48" t="s">
        <v>60</v>
      </c>
      <c r="L436" s="48" t="s">
        <v>60</v>
      </c>
      <c r="M436" s="47">
        <v>42672</v>
      </c>
      <c r="N436" s="50" t="s">
        <v>60</v>
      </c>
      <c r="O436" s="48">
        <f>VLOOKUP($B436,_data_elections!$A$2:$E$6,5,0)</f>
        <v>51.112004158390803</v>
      </c>
      <c r="P436" s="51">
        <f>IF(ISERROR(VLOOKUP(M436,_data_RCP!$B:$D,3,0)),"",VLOOKUP(M436,_data_RCP!$B:$D,3,0))</f>
        <v>52.566964285714292</v>
      </c>
      <c r="Q436" s="52">
        <f t="shared" si="140"/>
        <v>1.5761678846199487</v>
      </c>
      <c r="R436" s="53">
        <f t="shared" si="142"/>
        <v>1.4549601273234885</v>
      </c>
      <c r="S436" s="53">
        <f t="shared" si="143"/>
        <v>1.5761678846199487</v>
      </c>
      <c r="T436" s="53">
        <f t="shared" si="144"/>
        <v>1.4549601273234885</v>
      </c>
      <c r="U436" s="52">
        <f t="shared" si="145"/>
        <v>-0.12120775729646027</v>
      </c>
      <c r="V436" s="52">
        <f t="shared" si="146"/>
        <v>-1</v>
      </c>
      <c r="W436" s="52">
        <f t="shared" si="147"/>
        <v>-1</v>
      </c>
      <c r="X436" s="52">
        <f t="shared" si="141"/>
        <v>0.12120775729646027</v>
      </c>
      <c r="Y436" s="52">
        <f>VLOOKUP(M436,_data_models!$B:$D,3,0)</f>
        <v>48.440000000000005</v>
      </c>
      <c r="Z436" s="52">
        <f t="shared" si="133"/>
        <v>51.231712109575021</v>
      </c>
      <c r="AA436" s="53">
        <f t="shared" si="148"/>
        <v>0.11970795118421762</v>
      </c>
      <c r="AB436" s="53">
        <f t="shared" si="149"/>
        <v>0.11970795118421762</v>
      </c>
      <c r="AC436" s="52">
        <f t="shared" si="150"/>
        <v>1.3352521761392708</v>
      </c>
      <c r="AD436" s="52">
        <f t="shared" si="151"/>
        <v>1</v>
      </c>
      <c r="AE436" s="52">
        <f t="shared" si="152"/>
        <v>1</v>
      </c>
      <c r="AF436" s="52">
        <f t="shared" si="134"/>
        <v>-2.6720041583907985</v>
      </c>
      <c r="AG436" s="76">
        <f t="shared" si="135"/>
        <v>2.6720041583907985</v>
      </c>
      <c r="AH436" s="52">
        <f t="shared" si="136"/>
        <v>1.5155640059717186</v>
      </c>
      <c r="AI436" s="52">
        <f t="shared" si="137"/>
        <v>1.5155640059717186</v>
      </c>
      <c r="AJ436" s="52">
        <f t="shared" si="138"/>
        <v>0.78733403925384948</v>
      </c>
      <c r="AK436" s="52">
        <f t="shared" si="139"/>
        <v>0.78733403925384948</v>
      </c>
      <c r="AL436" s="57"/>
      <c r="AM436" s="85"/>
    </row>
    <row r="437" spans="1:39" x14ac:dyDescent="0.2">
      <c r="A437" s="19" t="s">
        <v>140</v>
      </c>
      <c r="B437" s="19">
        <v>2016</v>
      </c>
      <c r="C437" s="19">
        <v>12</v>
      </c>
      <c r="D437" s="19" t="s">
        <v>60</v>
      </c>
      <c r="E437" s="47">
        <v>42672</v>
      </c>
      <c r="F437" s="47">
        <v>42675</v>
      </c>
      <c r="G437" s="19">
        <v>6</v>
      </c>
      <c r="H437" s="48">
        <v>52.688172043010752</v>
      </c>
      <c r="I437" s="48">
        <v>47.311827956989248</v>
      </c>
      <c r="J437" s="49">
        <v>0.95</v>
      </c>
      <c r="K437" s="48" t="s">
        <v>60</v>
      </c>
      <c r="L437" s="48" t="s">
        <v>60</v>
      </c>
      <c r="M437" s="47">
        <v>42672</v>
      </c>
      <c r="N437" s="50" t="s">
        <v>60</v>
      </c>
      <c r="O437" s="48">
        <f>VLOOKUP($B437,_data_elections!$A$2:$E$6,5,0)</f>
        <v>51.112004158390803</v>
      </c>
      <c r="P437" s="51">
        <f>IF(ISERROR(VLOOKUP(M437,_data_RCP!$B:$D,3,0)),"",VLOOKUP(M437,_data_RCP!$B:$D,3,0))</f>
        <v>52.566964285714292</v>
      </c>
      <c r="Q437" s="52">
        <f t="shared" si="140"/>
        <v>1.5761678846199487</v>
      </c>
      <c r="R437" s="53">
        <f t="shared" si="142"/>
        <v>1.4549601273234885</v>
      </c>
      <c r="S437" s="53">
        <f t="shared" si="143"/>
        <v>1.5761678846199487</v>
      </c>
      <c r="T437" s="53">
        <f t="shared" si="144"/>
        <v>1.4549601273234885</v>
      </c>
      <c r="U437" s="52">
        <f t="shared" si="145"/>
        <v>-0.12120775729646027</v>
      </c>
      <c r="V437" s="52">
        <f t="shared" si="146"/>
        <v>-1</v>
      </c>
      <c r="W437" s="52">
        <f t="shared" si="147"/>
        <v>-1</v>
      </c>
      <c r="X437" s="52">
        <f t="shared" si="141"/>
        <v>0.12120775729646027</v>
      </c>
      <c r="Y437" s="52">
        <f>VLOOKUP(M437,_data_models!$B:$D,3,0)</f>
        <v>48.440000000000005</v>
      </c>
      <c r="Z437" s="52">
        <f t="shared" si="133"/>
        <v>51.231712109575021</v>
      </c>
      <c r="AA437" s="53">
        <f t="shared" si="148"/>
        <v>0.11970795118421762</v>
      </c>
      <c r="AB437" s="53">
        <f t="shared" si="149"/>
        <v>0.11970795118421762</v>
      </c>
      <c r="AC437" s="52">
        <f t="shared" si="150"/>
        <v>1.3352521761392708</v>
      </c>
      <c r="AD437" s="52">
        <f t="shared" si="151"/>
        <v>1</v>
      </c>
      <c r="AE437" s="52">
        <f t="shared" si="152"/>
        <v>1</v>
      </c>
      <c r="AF437" s="52">
        <f t="shared" si="134"/>
        <v>-2.6720041583907985</v>
      </c>
      <c r="AG437" s="76">
        <f t="shared" si="135"/>
        <v>2.6720041583907985</v>
      </c>
      <c r="AH437" s="52">
        <f t="shared" si="136"/>
        <v>1.5155640059717186</v>
      </c>
      <c r="AI437" s="52">
        <f t="shared" si="137"/>
        <v>1.5155640059717186</v>
      </c>
      <c r="AJ437" s="52">
        <f t="shared" si="138"/>
        <v>0.78733403925384948</v>
      </c>
      <c r="AK437" s="52">
        <f t="shared" si="139"/>
        <v>0.78733403925384948</v>
      </c>
      <c r="AL437" s="57"/>
      <c r="AM437" s="85"/>
    </row>
    <row r="438" spans="1:39" x14ac:dyDescent="0.2">
      <c r="A438" s="19" t="s">
        <v>140</v>
      </c>
      <c r="B438" s="19">
        <v>2016</v>
      </c>
      <c r="C438" s="19">
        <v>12</v>
      </c>
      <c r="D438" s="19" t="s">
        <v>60</v>
      </c>
      <c r="E438" s="47">
        <v>42672</v>
      </c>
      <c r="F438" s="47">
        <v>42675</v>
      </c>
      <c r="G438" s="19">
        <v>2</v>
      </c>
      <c r="H438" s="48">
        <v>52.173913043478258</v>
      </c>
      <c r="I438" s="48">
        <v>47.826086956521742</v>
      </c>
      <c r="J438" s="49">
        <v>0.9</v>
      </c>
      <c r="K438" s="48" t="s">
        <v>60</v>
      </c>
      <c r="L438" s="48" t="s">
        <v>60</v>
      </c>
      <c r="M438" s="47">
        <v>42673</v>
      </c>
      <c r="N438" s="50" t="s">
        <v>60</v>
      </c>
      <c r="O438" s="48">
        <f>VLOOKUP($B438,_data_elections!$A$2:$E$6,5,0)</f>
        <v>51.112004158390803</v>
      </c>
      <c r="P438" s="51">
        <f>IF(ISERROR(VLOOKUP(M438,_data_RCP!$B:$D,3,0)),"",VLOOKUP(M438,_data_RCP!$B:$D,3,0))</f>
        <v>52.365236523652356</v>
      </c>
      <c r="Q438" s="52">
        <f t="shared" si="140"/>
        <v>1.0619088850874547</v>
      </c>
      <c r="R438" s="53">
        <f t="shared" si="142"/>
        <v>1.2532323652615531</v>
      </c>
      <c r="S438" s="53">
        <f t="shared" si="143"/>
        <v>1.0619088850874547</v>
      </c>
      <c r="T438" s="53">
        <f t="shared" si="144"/>
        <v>1.2532323652615531</v>
      </c>
      <c r="U438" s="52">
        <f t="shared" si="145"/>
        <v>0.19132348017409839</v>
      </c>
      <c r="V438" s="52">
        <f t="shared" si="146"/>
        <v>1</v>
      </c>
      <c r="W438" s="52">
        <f t="shared" si="147"/>
        <v>1</v>
      </c>
      <c r="X438" s="52">
        <f t="shared" si="141"/>
        <v>-0.19132348017409839</v>
      </c>
      <c r="Y438" s="52">
        <f>VLOOKUP(M438,_data_models!$B:$D,3,0)</f>
        <v>48.440000000000005</v>
      </c>
      <c r="Z438" s="52">
        <f t="shared" si="133"/>
        <v>50.993049855710204</v>
      </c>
      <c r="AA438" s="53">
        <f t="shared" si="148"/>
        <v>-0.11895430268059926</v>
      </c>
      <c r="AB438" s="53">
        <f t="shared" si="149"/>
        <v>0.11895430268059926</v>
      </c>
      <c r="AC438" s="52">
        <f t="shared" si="150"/>
        <v>1.1342780625809539</v>
      </c>
      <c r="AD438" s="52">
        <f t="shared" si="151"/>
        <v>1</v>
      </c>
      <c r="AE438" s="52">
        <f t="shared" si="152"/>
        <v>1</v>
      </c>
      <c r="AF438" s="52">
        <f t="shared" si="134"/>
        <v>-2.6720041583907985</v>
      </c>
      <c r="AG438" s="76">
        <f t="shared" si="135"/>
        <v>2.6720041583907985</v>
      </c>
      <c r="AH438" s="52">
        <f t="shared" si="136"/>
        <v>1.1575706251745004</v>
      </c>
      <c r="AI438" s="52">
        <f t="shared" si="137"/>
        <v>1.1575706251745004</v>
      </c>
      <c r="AJ438" s="52">
        <f t="shared" si="138"/>
        <v>0.56713903129048049</v>
      </c>
      <c r="AK438" s="52">
        <f t="shared" si="139"/>
        <v>0.56713903129048049</v>
      </c>
      <c r="AL438" s="57"/>
      <c r="AM438" s="85"/>
    </row>
    <row r="439" spans="1:39" x14ac:dyDescent="0.2">
      <c r="A439" s="19" t="s">
        <v>140</v>
      </c>
      <c r="B439" s="19">
        <v>2016</v>
      </c>
      <c r="C439" s="19">
        <v>12</v>
      </c>
      <c r="D439" s="19" t="s">
        <v>60</v>
      </c>
      <c r="E439" s="47">
        <v>42672</v>
      </c>
      <c r="F439" s="47">
        <v>42675</v>
      </c>
      <c r="G439" s="19">
        <v>11</v>
      </c>
      <c r="H439" s="48">
        <v>54.838709677419352</v>
      </c>
      <c r="I439" s="48">
        <v>45.161290322580648</v>
      </c>
      <c r="J439" s="49">
        <v>0.95</v>
      </c>
      <c r="K439" s="48" t="s">
        <v>60</v>
      </c>
      <c r="L439" s="48" t="s">
        <v>60</v>
      </c>
      <c r="M439" s="47">
        <v>42673</v>
      </c>
      <c r="N439" s="50" t="s">
        <v>60</v>
      </c>
      <c r="O439" s="48">
        <f>VLOOKUP($B439,_data_elections!$A$2:$E$6,5,0)</f>
        <v>51.112004158390803</v>
      </c>
      <c r="P439" s="51">
        <f>IF(ISERROR(VLOOKUP(M439,_data_RCP!$B:$D,3,0)),"",VLOOKUP(M439,_data_RCP!$B:$D,3,0))</f>
        <v>52.365236523652356</v>
      </c>
      <c r="Q439" s="52">
        <f t="shared" si="140"/>
        <v>3.726705519028549</v>
      </c>
      <c r="R439" s="53">
        <f t="shared" si="142"/>
        <v>1.2532323652615531</v>
      </c>
      <c r="S439" s="53">
        <f t="shared" si="143"/>
        <v>3.726705519028549</v>
      </c>
      <c r="T439" s="53">
        <f t="shared" si="144"/>
        <v>1.2532323652615531</v>
      </c>
      <c r="U439" s="52">
        <f t="shared" si="145"/>
        <v>-2.4734731537669958</v>
      </c>
      <c r="V439" s="52">
        <f t="shared" si="146"/>
        <v>-1</v>
      </c>
      <c r="W439" s="52">
        <f t="shared" si="147"/>
        <v>-1</v>
      </c>
      <c r="X439" s="52">
        <f t="shared" si="141"/>
        <v>2.4734731537669958</v>
      </c>
      <c r="Y439" s="52">
        <f>VLOOKUP(M439,_data_models!$B:$D,3,0)</f>
        <v>48.440000000000005</v>
      </c>
      <c r="Z439" s="52">
        <f t="shared" si="133"/>
        <v>51.881315400357238</v>
      </c>
      <c r="AA439" s="53">
        <f t="shared" si="148"/>
        <v>0.76931124196643452</v>
      </c>
      <c r="AB439" s="53">
        <f t="shared" si="149"/>
        <v>0.76931124196643452</v>
      </c>
      <c r="AC439" s="52">
        <f t="shared" si="150"/>
        <v>0.4839211232951186</v>
      </c>
      <c r="AD439" s="52">
        <f t="shared" si="151"/>
        <v>1</v>
      </c>
      <c r="AE439" s="52">
        <f t="shared" si="152"/>
        <v>1</v>
      </c>
      <c r="AF439" s="52">
        <f t="shared" si="134"/>
        <v>-2.6720041583907985</v>
      </c>
      <c r="AG439" s="76">
        <f t="shared" si="135"/>
        <v>2.6720041583907985</v>
      </c>
      <c r="AH439" s="52">
        <f t="shared" si="136"/>
        <v>2.4899689421450546</v>
      </c>
      <c r="AI439" s="52">
        <f t="shared" si="137"/>
        <v>2.4899689421450546</v>
      </c>
      <c r="AJ439" s="52">
        <f t="shared" si="138"/>
        <v>1.0112718036139938</v>
      </c>
      <c r="AK439" s="52">
        <f t="shared" si="139"/>
        <v>1.0112718036139938</v>
      </c>
      <c r="AL439" s="57"/>
      <c r="AM439" s="85"/>
    </row>
    <row r="440" spans="1:39" x14ac:dyDescent="0.2">
      <c r="A440" s="19" t="s">
        <v>140</v>
      </c>
      <c r="B440" s="19">
        <v>2016</v>
      </c>
      <c r="C440" s="19">
        <v>12</v>
      </c>
      <c r="D440" s="19" t="s">
        <v>60</v>
      </c>
      <c r="E440" s="47">
        <v>42672</v>
      </c>
      <c r="F440" s="47">
        <v>42675</v>
      </c>
      <c r="G440" s="19">
        <v>7</v>
      </c>
      <c r="H440" s="48">
        <v>51.68539325842697</v>
      </c>
      <c r="I440" s="48">
        <v>48.31460674157303</v>
      </c>
      <c r="J440" s="49">
        <v>0.9</v>
      </c>
      <c r="K440" s="48" t="s">
        <v>60</v>
      </c>
      <c r="L440" s="48" t="s">
        <v>60</v>
      </c>
      <c r="M440" s="47">
        <v>42674</v>
      </c>
      <c r="N440" s="50" t="s">
        <v>60</v>
      </c>
      <c r="O440" s="48">
        <f>VLOOKUP($B440,_data_elections!$A$2:$E$6,5,0)</f>
        <v>51.112004158390803</v>
      </c>
      <c r="P440" s="51">
        <f>IF(ISERROR(VLOOKUP(M440,_data_RCP!$B:$D,3,0)),"",VLOOKUP(M440,_data_RCP!$B:$D,3,0))</f>
        <v>51.66846071044133</v>
      </c>
      <c r="Q440" s="52">
        <f t="shared" si="140"/>
        <v>0.57338910003616661</v>
      </c>
      <c r="R440" s="53">
        <f t="shared" si="142"/>
        <v>0.55645655205052691</v>
      </c>
      <c r="S440" s="53">
        <f t="shared" si="143"/>
        <v>0.57338910003616661</v>
      </c>
      <c r="T440" s="53">
        <f t="shared" si="144"/>
        <v>0.55645655205052691</v>
      </c>
      <c r="U440" s="52">
        <f t="shared" si="145"/>
        <v>-1.6932547985639701E-2</v>
      </c>
      <c r="V440" s="52">
        <f t="shared" si="146"/>
        <v>-1</v>
      </c>
      <c r="W440" s="52">
        <f t="shared" si="147"/>
        <v>-1</v>
      </c>
      <c r="X440" s="52">
        <f t="shared" si="141"/>
        <v>1.6932547985639701E-2</v>
      </c>
      <c r="Y440" s="52">
        <f>VLOOKUP(M440,_data_models!$B:$D,3,0)</f>
        <v>48.440000000000005</v>
      </c>
      <c r="Z440" s="52">
        <f t="shared" si="133"/>
        <v>50.597951322956099</v>
      </c>
      <c r="AA440" s="53">
        <f t="shared" si="148"/>
        <v>-0.51405283543470404</v>
      </c>
      <c r="AB440" s="53">
        <f t="shared" si="149"/>
        <v>0.51405283543470404</v>
      </c>
      <c r="AC440" s="52">
        <f t="shared" si="150"/>
        <v>4.2403716615822873E-2</v>
      </c>
      <c r="AD440" s="52">
        <f t="shared" si="151"/>
        <v>1</v>
      </c>
      <c r="AE440" s="52">
        <f t="shared" si="152"/>
        <v>1</v>
      </c>
      <c r="AF440" s="52">
        <f t="shared" si="134"/>
        <v>-2.6720041583907985</v>
      </c>
      <c r="AG440" s="76">
        <f t="shared" si="135"/>
        <v>2.6720041583907985</v>
      </c>
      <c r="AH440" s="52">
        <f t="shared" si="136"/>
        <v>0.56492282604334321</v>
      </c>
      <c r="AI440" s="52">
        <f t="shared" si="137"/>
        <v>0.56492282604334321</v>
      </c>
      <c r="AJ440" s="52">
        <f t="shared" si="138"/>
        <v>2.1201858307911436E-2</v>
      </c>
      <c r="AK440" s="52">
        <f t="shared" si="139"/>
        <v>2.1201858307911436E-2</v>
      </c>
      <c r="AL440" s="57"/>
      <c r="AM440" s="85"/>
    </row>
    <row r="441" spans="1:39" x14ac:dyDescent="0.2">
      <c r="A441" s="19" t="s">
        <v>140</v>
      </c>
      <c r="B441" s="19">
        <v>2016</v>
      </c>
      <c r="C441" s="19">
        <v>12</v>
      </c>
      <c r="D441" s="19" t="s">
        <v>60</v>
      </c>
      <c r="E441" s="47">
        <v>42672</v>
      </c>
      <c r="F441" s="47">
        <v>42675</v>
      </c>
      <c r="G441" s="19">
        <v>3</v>
      </c>
      <c r="H441" s="48">
        <v>52.631578947368418</v>
      </c>
      <c r="I441" s="48">
        <v>47.368421052631582</v>
      </c>
      <c r="J441" s="49">
        <v>1</v>
      </c>
      <c r="K441" s="48" t="s">
        <v>60</v>
      </c>
      <c r="L441" s="48" t="s">
        <v>60</v>
      </c>
      <c r="M441" s="47">
        <v>42675</v>
      </c>
      <c r="N441" s="50" t="s">
        <v>60</v>
      </c>
      <c r="O441" s="48">
        <f>VLOOKUP($B441,_data_elections!$A$2:$E$6,5,0)</f>
        <v>51.112004158390803</v>
      </c>
      <c r="P441" s="51">
        <f>IF(ISERROR(VLOOKUP(M441,_data_RCP!$B:$D,3,0)),"",VLOOKUP(M441,_data_RCP!$B:$D,3,0))</f>
        <v>51.185344827586206</v>
      </c>
      <c r="Q441" s="52">
        <f t="shared" si="140"/>
        <v>1.5195747889776143</v>
      </c>
      <c r="R441" s="53">
        <f t="shared" si="142"/>
        <v>7.3340669195403052E-2</v>
      </c>
      <c r="S441" s="53">
        <f t="shared" si="143"/>
        <v>1.5195747889776143</v>
      </c>
      <c r="T441" s="53">
        <f t="shared" si="144"/>
        <v>7.3340669195403052E-2</v>
      </c>
      <c r="U441" s="52">
        <f t="shared" si="145"/>
        <v>-1.4462341197822113</v>
      </c>
      <c r="V441" s="52">
        <f t="shared" si="146"/>
        <v>-1</v>
      </c>
      <c r="W441" s="52">
        <f t="shared" si="147"/>
        <v>-1</v>
      </c>
      <c r="X441" s="52">
        <f t="shared" si="141"/>
        <v>1.4462341197822113</v>
      </c>
      <c r="Y441" s="52">
        <f>VLOOKUP(M441,_data_models!$B:$D,3,0)</f>
        <v>48.440000000000005</v>
      </c>
      <c r="Z441" s="52">
        <f t="shared" si="133"/>
        <v>50.752307924984876</v>
      </c>
      <c r="AA441" s="53">
        <f t="shared" si="148"/>
        <v>-0.35969623340592705</v>
      </c>
      <c r="AB441" s="53">
        <f t="shared" si="149"/>
        <v>0.35969623340592705</v>
      </c>
      <c r="AC441" s="52">
        <f t="shared" si="150"/>
        <v>-0.28635556421052399</v>
      </c>
      <c r="AD441" s="52">
        <f t="shared" si="151"/>
        <v>1</v>
      </c>
      <c r="AE441" s="52">
        <f t="shared" si="152"/>
        <v>0</v>
      </c>
      <c r="AF441" s="52">
        <f t="shared" si="134"/>
        <v>-2.6720041583907985</v>
      </c>
      <c r="AG441" s="76">
        <f t="shared" si="135"/>
        <v>2.6720041583907985</v>
      </c>
      <c r="AH441" s="52">
        <f t="shared" si="136"/>
        <v>0.79645772908651224</v>
      </c>
      <c r="AI441" s="52">
        <f t="shared" si="137"/>
        <v>0.79645772908651224</v>
      </c>
      <c r="AJ441" s="52">
        <f t="shared" si="138"/>
        <v>-0.143177782105262</v>
      </c>
      <c r="AK441" s="52">
        <f t="shared" si="139"/>
        <v>0.143177782105262</v>
      </c>
      <c r="AL441" s="57"/>
      <c r="AM441" s="85"/>
    </row>
    <row r="442" spans="1:39" x14ac:dyDescent="0.2">
      <c r="A442" s="19" t="s">
        <v>141</v>
      </c>
      <c r="B442" s="19">
        <v>2016</v>
      </c>
      <c r="C442" s="19">
        <v>13</v>
      </c>
      <c r="D442" s="19" t="s">
        <v>60</v>
      </c>
      <c r="E442" s="47">
        <v>42680</v>
      </c>
      <c r="F442" s="47">
        <v>42681</v>
      </c>
      <c r="G442" s="19">
        <v>19</v>
      </c>
      <c r="H442" s="48">
        <v>52.083333333333336</v>
      </c>
      <c r="I442" s="48">
        <v>47.916666666666664</v>
      </c>
      <c r="J442" s="49">
        <v>0.95</v>
      </c>
      <c r="K442" s="48" t="s">
        <v>60</v>
      </c>
      <c r="L442" s="48" t="s">
        <v>60</v>
      </c>
      <c r="M442" s="47">
        <v>42680</v>
      </c>
      <c r="N442" s="50" t="s">
        <v>60</v>
      </c>
      <c r="O442" s="48">
        <f>VLOOKUP($B442,_data_elections!$A$2:$E$6,5,0)</f>
        <v>51.112004158390803</v>
      </c>
      <c r="P442" s="51">
        <f>IF(ISERROR(VLOOKUP(M442,_data_RCP!$B:$D,3,0)),"",VLOOKUP(M442,_data_RCP!$B:$D,3,0))</f>
        <v>50.984682713347915</v>
      </c>
      <c r="Q442" s="52">
        <f t="shared" si="140"/>
        <v>0.97132917494253235</v>
      </c>
      <c r="R442" s="53">
        <f t="shared" si="142"/>
        <v>-0.12732144504288812</v>
      </c>
      <c r="S442" s="53">
        <f t="shared" si="143"/>
        <v>0.97132917494253235</v>
      </c>
      <c r="T442" s="53">
        <f t="shared" si="144"/>
        <v>0.12732144504288812</v>
      </c>
      <c r="U442" s="52">
        <f t="shared" si="145"/>
        <v>-0.84400772989964423</v>
      </c>
      <c r="V442" s="52">
        <f t="shared" si="146"/>
        <v>1</v>
      </c>
      <c r="W442" s="52">
        <f t="shared" si="147"/>
        <v>0</v>
      </c>
      <c r="X442" s="52">
        <f t="shared" si="141"/>
        <v>1.0986506199854205</v>
      </c>
      <c r="Y442" s="52">
        <f>VLOOKUP(M442,_data_models!$B:$D,3,0)</f>
        <v>48.440000000000005</v>
      </c>
      <c r="Z442" s="52">
        <f t="shared" si="133"/>
        <v>50.502672015560421</v>
      </c>
      <c r="AA442" s="53">
        <f t="shared" si="148"/>
        <v>-0.6093321428303824</v>
      </c>
      <c r="AB442" s="53">
        <f t="shared" si="149"/>
        <v>0.6093321428303824</v>
      </c>
      <c r="AC442" s="52">
        <f t="shared" si="150"/>
        <v>-0.48201069778749428</v>
      </c>
      <c r="AD442" s="52">
        <f t="shared" si="151"/>
        <v>-1</v>
      </c>
      <c r="AE442" s="52">
        <f t="shared" si="152"/>
        <v>-1</v>
      </c>
      <c r="AF442" s="52">
        <f t="shared" si="134"/>
        <v>-2.6720041583907985</v>
      </c>
      <c r="AG442" s="76">
        <f t="shared" si="135"/>
        <v>2.6720041583907985</v>
      </c>
      <c r="AH442" s="52">
        <f t="shared" si="136"/>
        <v>0.42200386494982212</v>
      </c>
      <c r="AI442" s="52">
        <f t="shared" si="137"/>
        <v>0.42200386494982212</v>
      </c>
      <c r="AJ442" s="52">
        <f t="shared" si="138"/>
        <v>-0.3683267939366317</v>
      </c>
      <c r="AK442" s="52">
        <f t="shared" si="139"/>
        <v>0.3683267939366317</v>
      </c>
      <c r="AL442" s="57"/>
      <c r="AM442" s="85"/>
    </row>
    <row r="443" spans="1:39" x14ac:dyDescent="0.2">
      <c r="A443" s="19" t="s">
        <v>141</v>
      </c>
      <c r="B443" s="19">
        <v>2016</v>
      </c>
      <c r="C443" s="19">
        <v>13</v>
      </c>
      <c r="D443" s="19" t="s">
        <v>60</v>
      </c>
      <c r="E443" s="47">
        <v>42680</v>
      </c>
      <c r="F443" s="47">
        <v>42681</v>
      </c>
      <c r="G443" s="19">
        <v>17</v>
      </c>
      <c r="H443" s="48">
        <v>51.871657754010691</v>
      </c>
      <c r="I443" s="48">
        <v>48.128342245989309</v>
      </c>
      <c r="J443" s="49">
        <v>0.99</v>
      </c>
      <c r="K443" s="48" t="s">
        <v>60</v>
      </c>
      <c r="L443" s="48" t="s">
        <v>60</v>
      </c>
      <c r="M443" s="47">
        <v>42680</v>
      </c>
      <c r="N443" s="50" t="s">
        <v>60</v>
      </c>
      <c r="O443" s="48">
        <f>VLOOKUP($B443,_data_elections!$A$2:$E$6,5,0)</f>
        <v>51.112004158390803</v>
      </c>
      <c r="P443" s="51">
        <f>IF(ISERROR(VLOOKUP(M443,_data_RCP!$B:$D,3,0)),"",VLOOKUP(M443,_data_RCP!$B:$D,3,0))</f>
        <v>50.984682713347915</v>
      </c>
      <c r="Q443" s="52">
        <f t="shared" si="140"/>
        <v>0.75965359561988777</v>
      </c>
      <c r="R443" s="53">
        <f t="shared" si="142"/>
        <v>-0.12732144504288812</v>
      </c>
      <c r="S443" s="53">
        <f t="shared" si="143"/>
        <v>0.75965359561988777</v>
      </c>
      <c r="T443" s="53">
        <f t="shared" si="144"/>
        <v>0.12732144504288812</v>
      </c>
      <c r="U443" s="52">
        <f t="shared" si="145"/>
        <v>-0.63233215057699965</v>
      </c>
      <c r="V443" s="52">
        <f t="shared" si="146"/>
        <v>1</v>
      </c>
      <c r="W443" s="52">
        <f t="shared" si="147"/>
        <v>0</v>
      </c>
      <c r="X443" s="52">
        <f t="shared" si="141"/>
        <v>0.88697504066277588</v>
      </c>
      <c r="Y443" s="52">
        <f>VLOOKUP(M443,_data_models!$B:$D,3,0)</f>
        <v>48.440000000000005</v>
      </c>
      <c r="Z443" s="52">
        <f t="shared" si="133"/>
        <v>50.432113489119537</v>
      </c>
      <c r="AA443" s="53">
        <f t="shared" si="148"/>
        <v>-0.67989066927126629</v>
      </c>
      <c r="AB443" s="53">
        <f t="shared" si="149"/>
        <v>0.67989066927126629</v>
      </c>
      <c r="AC443" s="52">
        <f t="shared" si="150"/>
        <v>-0.55256922422837818</v>
      </c>
      <c r="AD443" s="52">
        <f t="shared" si="151"/>
        <v>-1</v>
      </c>
      <c r="AE443" s="52">
        <f t="shared" si="152"/>
        <v>-1</v>
      </c>
      <c r="AF443" s="52">
        <f t="shared" si="134"/>
        <v>-2.6720041583907985</v>
      </c>
      <c r="AG443" s="76">
        <f t="shared" si="135"/>
        <v>2.6720041583907985</v>
      </c>
      <c r="AH443" s="52">
        <f t="shared" si="136"/>
        <v>0.31616607528849983</v>
      </c>
      <c r="AI443" s="52">
        <f t="shared" si="137"/>
        <v>0.31616607528849983</v>
      </c>
      <c r="AJ443" s="52">
        <f t="shared" si="138"/>
        <v>-0.4036060571570772</v>
      </c>
      <c r="AK443" s="52">
        <f t="shared" si="139"/>
        <v>0.4036060571570772</v>
      </c>
      <c r="AL443" s="57"/>
      <c r="AM443" s="85"/>
    </row>
    <row r="444" spans="1:39" x14ac:dyDescent="0.2">
      <c r="A444" s="19" t="s">
        <v>141</v>
      </c>
      <c r="B444" s="19">
        <v>2016</v>
      </c>
      <c r="C444" s="19">
        <v>13</v>
      </c>
      <c r="D444" s="19" t="s">
        <v>60</v>
      </c>
      <c r="E444" s="47">
        <v>42680</v>
      </c>
      <c r="F444" s="47">
        <v>42681</v>
      </c>
      <c r="G444" s="19">
        <v>1</v>
      </c>
      <c r="H444" s="48">
        <v>52.688172043010752</v>
      </c>
      <c r="I444" s="48">
        <v>47.311827956989248</v>
      </c>
      <c r="J444" s="49">
        <v>0.85</v>
      </c>
      <c r="K444" s="48" t="s">
        <v>60</v>
      </c>
      <c r="L444" s="48" t="s">
        <v>60</v>
      </c>
      <c r="M444" s="47">
        <v>42680</v>
      </c>
      <c r="N444" s="50" t="s">
        <v>60</v>
      </c>
      <c r="O444" s="48">
        <f>VLOOKUP($B444,_data_elections!$A$2:$E$6,5,0)</f>
        <v>51.112004158390803</v>
      </c>
      <c r="P444" s="51">
        <f>IF(ISERROR(VLOOKUP(M444,_data_RCP!$B:$D,3,0)),"",VLOOKUP(M444,_data_RCP!$B:$D,3,0))</f>
        <v>50.984682713347915</v>
      </c>
      <c r="Q444" s="52">
        <f t="shared" si="140"/>
        <v>1.5761678846199487</v>
      </c>
      <c r="R444" s="53">
        <f t="shared" si="142"/>
        <v>-0.12732144504288812</v>
      </c>
      <c r="S444" s="53">
        <f t="shared" si="143"/>
        <v>1.5761678846199487</v>
      </c>
      <c r="T444" s="53">
        <f t="shared" si="144"/>
        <v>0.12732144504288812</v>
      </c>
      <c r="U444" s="52">
        <f t="shared" si="145"/>
        <v>-1.4488464395770606</v>
      </c>
      <c r="V444" s="52">
        <f t="shared" si="146"/>
        <v>1</v>
      </c>
      <c r="W444" s="52">
        <f t="shared" si="147"/>
        <v>0</v>
      </c>
      <c r="X444" s="52">
        <f t="shared" si="141"/>
        <v>1.7034893296628368</v>
      </c>
      <c r="Y444" s="52">
        <f>VLOOKUP(M444,_data_models!$B:$D,3,0)</f>
        <v>48.440000000000005</v>
      </c>
      <c r="Z444" s="52">
        <f t="shared" si="133"/>
        <v>50.704284918786222</v>
      </c>
      <c r="AA444" s="53">
        <f t="shared" si="148"/>
        <v>-0.40771923960458167</v>
      </c>
      <c r="AB444" s="53">
        <f t="shared" si="149"/>
        <v>0.40771923960458167</v>
      </c>
      <c r="AC444" s="52">
        <f t="shared" si="150"/>
        <v>-0.28039779456169356</v>
      </c>
      <c r="AD444" s="52">
        <f t="shared" si="151"/>
        <v>-1</v>
      </c>
      <c r="AE444" s="52">
        <f t="shared" si="152"/>
        <v>-1</v>
      </c>
      <c r="AF444" s="52">
        <f t="shared" si="134"/>
        <v>-2.6720041583907985</v>
      </c>
      <c r="AG444" s="76">
        <f t="shared" si="135"/>
        <v>2.6720041583907985</v>
      </c>
      <c r="AH444" s="52">
        <f t="shared" si="136"/>
        <v>0.72442321978853386</v>
      </c>
      <c r="AI444" s="52">
        <f t="shared" si="137"/>
        <v>0.72442321978853386</v>
      </c>
      <c r="AJ444" s="52">
        <f t="shared" si="138"/>
        <v>-0.26752034232373489</v>
      </c>
      <c r="AK444" s="52">
        <f t="shared" si="139"/>
        <v>0.26752034232373489</v>
      </c>
      <c r="AL444" s="57"/>
      <c r="AM444" s="85"/>
    </row>
    <row r="445" spans="1:39" x14ac:dyDescent="0.2">
      <c r="A445" s="19" t="s">
        <v>141</v>
      </c>
      <c r="B445" s="19">
        <v>2016</v>
      </c>
      <c r="C445" s="19">
        <v>13</v>
      </c>
      <c r="D445" s="19" t="s">
        <v>60</v>
      </c>
      <c r="E445" s="47">
        <v>42680</v>
      </c>
      <c r="F445" s="47">
        <v>42681</v>
      </c>
      <c r="G445" s="19">
        <v>8</v>
      </c>
      <c r="H445" s="48">
        <v>51.612903225806448</v>
      </c>
      <c r="I445" s="48">
        <v>48.387096774193552</v>
      </c>
      <c r="J445" s="49">
        <v>0.99</v>
      </c>
      <c r="K445" s="48" t="s">
        <v>60</v>
      </c>
      <c r="L445" s="48" t="s">
        <v>60</v>
      </c>
      <c r="M445" s="47">
        <v>42680</v>
      </c>
      <c r="N445" s="50" t="s">
        <v>60</v>
      </c>
      <c r="O445" s="48">
        <f>VLOOKUP($B445,_data_elections!$A$2:$E$6,5,0)</f>
        <v>51.112004158390803</v>
      </c>
      <c r="P445" s="51">
        <f>IF(ISERROR(VLOOKUP(M445,_data_RCP!$B:$D,3,0)),"",VLOOKUP(M445,_data_RCP!$B:$D,3,0))</f>
        <v>50.984682713347915</v>
      </c>
      <c r="Q445" s="52">
        <f t="shared" si="140"/>
        <v>0.50089906741564505</v>
      </c>
      <c r="R445" s="53">
        <f t="shared" si="142"/>
        <v>-0.12732144504288812</v>
      </c>
      <c r="S445" s="53">
        <f t="shared" si="143"/>
        <v>0.50089906741564505</v>
      </c>
      <c r="T445" s="53">
        <f t="shared" si="144"/>
        <v>0.12732144504288812</v>
      </c>
      <c r="U445" s="52">
        <f t="shared" si="145"/>
        <v>-0.37357762237275693</v>
      </c>
      <c r="V445" s="52">
        <f t="shared" si="146"/>
        <v>1</v>
      </c>
      <c r="W445" s="52">
        <f t="shared" si="147"/>
        <v>0</v>
      </c>
      <c r="X445" s="52">
        <f t="shared" si="141"/>
        <v>0.62822051245853316</v>
      </c>
      <c r="Y445" s="52">
        <f>VLOOKUP(M445,_data_models!$B:$D,3,0)</f>
        <v>48.440000000000005</v>
      </c>
      <c r="Z445" s="52">
        <f t="shared" si="133"/>
        <v>50.34586197971813</v>
      </c>
      <c r="AA445" s="53">
        <f t="shared" si="148"/>
        <v>-0.76614217867267342</v>
      </c>
      <c r="AB445" s="53">
        <f t="shared" si="149"/>
        <v>0.76614217867267342</v>
      </c>
      <c r="AC445" s="52">
        <f t="shared" si="150"/>
        <v>-0.63882073362978531</v>
      </c>
      <c r="AD445" s="52">
        <f t="shared" si="151"/>
        <v>-1</v>
      </c>
      <c r="AE445" s="52">
        <f t="shared" si="152"/>
        <v>-1</v>
      </c>
      <c r="AF445" s="52">
        <f t="shared" si="134"/>
        <v>-2.6720041583907985</v>
      </c>
      <c r="AG445" s="76">
        <f t="shared" si="135"/>
        <v>2.6720041583907985</v>
      </c>
      <c r="AH445" s="52">
        <f t="shared" si="136"/>
        <v>0.18678881118637491</v>
      </c>
      <c r="AI445" s="52">
        <f t="shared" si="137"/>
        <v>0.18678881118637491</v>
      </c>
      <c r="AJ445" s="52">
        <f t="shared" si="138"/>
        <v>-0.44673181185778077</v>
      </c>
      <c r="AK445" s="52">
        <f t="shared" si="139"/>
        <v>0.44673181185778077</v>
      </c>
      <c r="AL445" s="57"/>
      <c r="AM445" s="85"/>
    </row>
    <row r="446" spans="1:39" x14ac:dyDescent="0.2">
      <c r="A446" s="19" t="s">
        <v>141</v>
      </c>
      <c r="B446" s="19">
        <v>2016</v>
      </c>
      <c r="C446" s="19">
        <v>13</v>
      </c>
      <c r="D446" s="19" t="s">
        <v>60</v>
      </c>
      <c r="E446" s="47">
        <v>42680</v>
      </c>
      <c r="F446" s="47">
        <v>42681</v>
      </c>
      <c r="G446" s="19">
        <v>10</v>
      </c>
      <c r="H446" s="48">
        <v>51.578947368421055</v>
      </c>
      <c r="I446" s="48">
        <v>48.421052631578945</v>
      </c>
      <c r="J446" s="49" t="s">
        <v>60</v>
      </c>
      <c r="K446" s="48" t="s">
        <v>60</v>
      </c>
      <c r="L446" s="48" t="s">
        <v>60</v>
      </c>
      <c r="M446" s="47">
        <v>42680</v>
      </c>
      <c r="N446" s="50" t="s">
        <v>60</v>
      </c>
      <c r="O446" s="48">
        <f>VLOOKUP($B446,_data_elections!$A$2:$E$6,5,0)</f>
        <v>51.112004158390803</v>
      </c>
      <c r="P446" s="51">
        <f>IF(ISERROR(VLOOKUP(M446,_data_RCP!$B:$D,3,0)),"",VLOOKUP(M446,_data_RCP!$B:$D,3,0))</f>
        <v>50.984682713347915</v>
      </c>
      <c r="Q446" s="52">
        <f t="shared" si="140"/>
        <v>0.46694321003025152</v>
      </c>
      <c r="R446" s="53">
        <f t="shared" si="142"/>
        <v>-0.12732144504288812</v>
      </c>
      <c r="S446" s="53">
        <f t="shared" si="143"/>
        <v>0.46694321003025152</v>
      </c>
      <c r="T446" s="53">
        <f t="shared" si="144"/>
        <v>0.12732144504288812</v>
      </c>
      <c r="U446" s="52">
        <f t="shared" si="145"/>
        <v>-0.33962176498736341</v>
      </c>
      <c r="V446" s="52">
        <f t="shared" si="146"/>
        <v>1</v>
      </c>
      <c r="W446" s="52">
        <f t="shared" si="147"/>
        <v>0</v>
      </c>
      <c r="X446" s="52">
        <f t="shared" si="141"/>
        <v>0.59426465507313964</v>
      </c>
      <c r="Y446" s="52">
        <f>VLOOKUP(M446,_data_models!$B:$D,3,0)</f>
        <v>48.440000000000005</v>
      </c>
      <c r="Z446" s="52">
        <f t="shared" si="133"/>
        <v>50.334543360589656</v>
      </c>
      <c r="AA446" s="53">
        <f t="shared" si="148"/>
        <v>-0.77746079780114741</v>
      </c>
      <c r="AB446" s="53">
        <f t="shared" si="149"/>
        <v>0.77746079780114741</v>
      </c>
      <c r="AC446" s="52">
        <f t="shared" si="150"/>
        <v>-0.65013935275825929</v>
      </c>
      <c r="AD446" s="52">
        <f t="shared" si="151"/>
        <v>-1</v>
      </c>
      <c r="AE446" s="52">
        <f t="shared" si="152"/>
        <v>-1</v>
      </c>
      <c r="AF446" s="52">
        <f t="shared" si="134"/>
        <v>-2.6720041583907985</v>
      </c>
      <c r="AG446" s="76">
        <f t="shared" si="135"/>
        <v>2.6720041583907985</v>
      </c>
      <c r="AH446" s="52">
        <f t="shared" si="136"/>
        <v>0.16981088249367815</v>
      </c>
      <c r="AI446" s="52">
        <f t="shared" si="137"/>
        <v>0.16981088249367815</v>
      </c>
      <c r="AJ446" s="52">
        <f t="shared" si="138"/>
        <v>-0.45239112142201776</v>
      </c>
      <c r="AK446" s="52">
        <f t="shared" si="139"/>
        <v>0.45239112142201776</v>
      </c>
      <c r="AL446" s="57"/>
      <c r="AM446" s="85"/>
    </row>
    <row r="447" spans="1:39" x14ac:dyDescent="0.2">
      <c r="A447" s="19" t="s">
        <v>141</v>
      </c>
      <c r="B447" s="19">
        <v>2016</v>
      </c>
      <c r="C447" s="19">
        <v>13</v>
      </c>
      <c r="D447" s="19" t="s">
        <v>60</v>
      </c>
      <c r="E447" s="47">
        <v>42680</v>
      </c>
      <c r="F447" s="47">
        <v>42681</v>
      </c>
      <c r="G447" s="19">
        <v>4</v>
      </c>
      <c r="H447" s="48">
        <v>51.041666666666664</v>
      </c>
      <c r="I447" s="48">
        <v>48.958333333333336</v>
      </c>
      <c r="J447" s="49">
        <v>0.85</v>
      </c>
      <c r="K447" s="48" t="s">
        <v>60</v>
      </c>
      <c r="L447" s="48" t="s">
        <v>60</v>
      </c>
      <c r="M447" s="47">
        <v>42680</v>
      </c>
      <c r="N447" s="50" t="s">
        <v>60</v>
      </c>
      <c r="O447" s="48">
        <f>VLOOKUP($B447,_data_elections!$A$2:$E$6,5,0)</f>
        <v>51.112004158390803</v>
      </c>
      <c r="P447" s="51">
        <f>IF(ISERROR(VLOOKUP(M447,_data_RCP!$B:$D,3,0)),"",VLOOKUP(M447,_data_RCP!$B:$D,3,0))</f>
        <v>50.984682713347915</v>
      </c>
      <c r="Q447" s="52">
        <f t="shared" si="140"/>
        <v>-7.0337491724139056E-2</v>
      </c>
      <c r="R447" s="53">
        <f t="shared" si="142"/>
        <v>-0.12732144504288812</v>
      </c>
      <c r="S447" s="53">
        <f t="shared" si="143"/>
        <v>7.0337491724139056E-2</v>
      </c>
      <c r="T447" s="53">
        <f t="shared" si="144"/>
        <v>0.12732144504288812</v>
      </c>
      <c r="U447" s="52">
        <f t="shared" si="145"/>
        <v>5.6983953318749059E-2</v>
      </c>
      <c r="V447" s="52">
        <f t="shared" si="146"/>
        <v>1</v>
      </c>
      <c r="W447" s="52">
        <f t="shared" si="147"/>
        <v>1</v>
      </c>
      <c r="X447" s="52">
        <f t="shared" si="141"/>
        <v>5.6983953318749059E-2</v>
      </c>
      <c r="Y447" s="52">
        <f>VLOOKUP(M447,_data_models!$B:$D,3,0)</f>
        <v>48.440000000000005</v>
      </c>
      <c r="Z447" s="52">
        <f t="shared" si="133"/>
        <v>50.155449793338192</v>
      </c>
      <c r="AA447" s="53">
        <f t="shared" si="148"/>
        <v>-0.95655436505261093</v>
      </c>
      <c r="AB447" s="53">
        <f t="shared" si="149"/>
        <v>0.95655436505261093</v>
      </c>
      <c r="AC447" s="52">
        <f t="shared" si="150"/>
        <v>-0.82923292000972282</v>
      </c>
      <c r="AD447" s="52">
        <f t="shared" si="151"/>
        <v>-1</v>
      </c>
      <c r="AE447" s="52">
        <f t="shared" si="152"/>
        <v>-1</v>
      </c>
      <c r="AF447" s="52">
        <f t="shared" si="134"/>
        <v>-2.6720041583907985</v>
      </c>
      <c r="AG447" s="76">
        <f t="shared" si="135"/>
        <v>2.6720041583907985</v>
      </c>
      <c r="AH447" s="52">
        <f t="shared" si="136"/>
        <v>-9.8829468383513586E-2</v>
      </c>
      <c r="AI447" s="52">
        <f t="shared" si="137"/>
        <v>9.8829468383513586E-2</v>
      </c>
      <c r="AJ447" s="52">
        <f t="shared" si="138"/>
        <v>-0.54193790504774597</v>
      </c>
      <c r="AK447" s="52">
        <f t="shared" si="139"/>
        <v>0.54193790504774597</v>
      </c>
      <c r="AL447" s="57"/>
      <c r="AM447" s="85"/>
    </row>
    <row r="448" spans="1:39" x14ac:dyDescent="0.2">
      <c r="A448" s="19" t="s">
        <v>141</v>
      </c>
      <c r="B448" s="19">
        <v>2016</v>
      </c>
      <c r="C448" s="19">
        <v>13</v>
      </c>
      <c r="D448" s="19" t="s">
        <v>60</v>
      </c>
      <c r="E448" s="47">
        <v>42680</v>
      </c>
      <c r="F448" s="47">
        <v>42681</v>
      </c>
      <c r="G448" s="19">
        <v>5</v>
      </c>
      <c r="H448" s="48">
        <v>51.578947368421055</v>
      </c>
      <c r="I448" s="48">
        <v>48.421052631578945</v>
      </c>
      <c r="J448" s="49">
        <v>0.9</v>
      </c>
      <c r="K448" s="48" t="s">
        <v>60</v>
      </c>
      <c r="L448" s="48" t="s">
        <v>60</v>
      </c>
      <c r="M448" s="47">
        <v>42680</v>
      </c>
      <c r="N448" s="50" t="s">
        <v>60</v>
      </c>
      <c r="O448" s="48">
        <f>VLOOKUP($B448,_data_elections!$A$2:$E$6,5,0)</f>
        <v>51.112004158390803</v>
      </c>
      <c r="P448" s="51">
        <f>IF(ISERROR(VLOOKUP(M448,_data_RCP!$B:$D,3,0)),"",VLOOKUP(M448,_data_RCP!$B:$D,3,0))</f>
        <v>50.984682713347915</v>
      </c>
      <c r="Q448" s="52">
        <f t="shared" si="140"/>
        <v>0.46694321003025152</v>
      </c>
      <c r="R448" s="53">
        <f t="shared" si="142"/>
        <v>-0.12732144504288812</v>
      </c>
      <c r="S448" s="53">
        <f t="shared" si="143"/>
        <v>0.46694321003025152</v>
      </c>
      <c r="T448" s="53">
        <f t="shared" si="144"/>
        <v>0.12732144504288812</v>
      </c>
      <c r="U448" s="52">
        <f t="shared" si="145"/>
        <v>-0.33962176498736341</v>
      </c>
      <c r="V448" s="52">
        <f t="shared" si="146"/>
        <v>1</v>
      </c>
      <c r="W448" s="52">
        <f t="shared" si="147"/>
        <v>0</v>
      </c>
      <c r="X448" s="52">
        <f t="shared" si="141"/>
        <v>0.59426465507313964</v>
      </c>
      <c r="Y448" s="52">
        <f>VLOOKUP(M448,_data_models!$B:$D,3,0)</f>
        <v>48.440000000000005</v>
      </c>
      <c r="Z448" s="52">
        <f t="shared" si="133"/>
        <v>50.334543360589656</v>
      </c>
      <c r="AA448" s="53">
        <f t="shared" si="148"/>
        <v>-0.77746079780114741</v>
      </c>
      <c r="AB448" s="53">
        <f t="shared" si="149"/>
        <v>0.77746079780114741</v>
      </c>
      <c r="AC448" s="52">
        <f t="shared" si="150"/>
        <v>-0.65013935275825929</v>
      </c>
      <c r="AD448" s="52">
        <f t="shared" si="151"/>
        <v>-1</v>
      </c>
      <c r="AE448" s="52">
        <f t="shared" si="152"/>
        <v>-1</v>
      </c>
      <c r="AF448" s="52">
        <f t="shared" si="134"/>
        <v>-2.6720041583907985</v>
      </c>
      <c r="AG448" s="76">
        <f t="shared" si="135"/>
        <v>2.6720041583907985</v>
      </c>
      <c r="AH448" s="52">
        <f t="shared" si="136"/>
        <v>0.16981088249367815</v>
      </c>
      <c r="AI448" s="52">
        <f t="shared" si="137"/>
        <v>0.16981088249367815</v>
      </c>
      <c r="AJ448" s="52">
        <f t="shared" si="138"/>
        <v>-0.45239112142201776</v>
      </c>
      <c r="AK448" s="52">
        <f t="shared" si="139"/>
        <v>0.45239112142201776</v>
      </c>
      <c r="AL448" s="57"/>
      <c r="AM448" s="85"/>
    </row>
    <row r="449" spans="1:39" x14ac:dyDescent="0.2">
      <c r="A449" s="19" t="s">
        <v>141</v>
      </c>
      <c r="B449" s="19">
        <v>2016</v>
      </c>
      <c r="C449" s="19">
        <v>13</v>
      </c>
      <c r="D449" s="19" t="s">
        <v>60</v>
      </c>
      <c r="E449" s="47">
        <v>42680</v>
      </c>
      <c r="F449" s="47">
        <v>42681</v>
      </c>
      <c r="G449" s="19">
        <v>9</v>
      </c>
      <c r="H449" s="48">
        <v>52.432432432432428</v>
      </c>
      <c r="I449" s="48">
        <v>47.567567567567572</v>
      </c>
      <c r="J449" s="49">
        <v>0.99</v>
      </c>
      <c r="K449" s="48" t="s">
        <v>60</v>
      </c>
      <c r="L449" s="48" t="s">
        <v>60</v>
      </c>
      <c r="M449" s="47">
        <v>42680</v>
      </c>
      <c r="N449" s="50" t="s">
        <v>60</v>
      </c>
      <c r="O449" s="48">
        <f>VLOOKUP($B449,_data_elections!$A$2:$E$6,5,0)</f>
        <v>51.112004158390803</v>
      </c>
      <c r="P449" s="51">
        <f>IF(ISERROR(VLOOKUP(M449,_data_RCP!$B:$D,3,0)),"",VLOOKUP(M449,_data_RCP!$B:$D,3,0))</f>
        <v>50.984682713347915</v>
      </c>
      <c r="Q449" s="52">
        <f t="shared" si="140"/>
        <v>1.3204282740416247</v>
      </c>
      <c r="R449" s="53">
        <f t="shared" si="142"/>
        <v>-0.12732144504288812</v>
      </c>
      <c r="S449" s="53">
        <f t="shared" si="143"/>
        <v>1.3204282740416247</v>
      </c>
      <c r="T449" s="53">
        <f t="shared" si="144"/>
        <v>0.12732144504288812</v>
      </c>
      <c r="U449" s="52">
        <f t="shared" si="145"/>
        <v>-1.1931068289987365</v>
      </c>
      <c r="V449" s="52">
        <f t="shared" si="146"/>
        <v>1</v>
      </c>
      <c r="W449" s="52">
        <f t="shared" si="147"/>
        <v>0</v>
      </c>
      <c r="X449" s="52">
        <f t="shared" si="141"/>
        <v>1.4477497190845128</v>
      </c>
      <c r="Y449" s="52">
        <f>VLOOKUP(M449,_data_models!$B:$D,3,0)</f>
        <v>48.440000000000005</v>
      </c>
      <c r="Z449" s="52">
        <f t="shared" si="133"/>
        <v>50.619038381926778</v>
      </c>
      <c r="AA449" s="53">
        <f t="shared" si="148"/>
        <v>-0.4929657764640254</v>
      </c>
      <c r="AB449" s="53">
        <f t="shared" si="149"/>
        <v>0.4929657764640254</v>
      </c>
      <c r="AC449" s="52">
        <f t="shared" si="150"/>
        <v>-0.36564433142113728</v>
      </c>
      <c r="AD449" s="52">
        <f t="shared" si="151"/>
        <v>-1</v>
      </c>
      <c r="AE449" s="52">
        <f t="shared" si="152"/>
        <v>-1</v>
      </c>
      <c r="AF449" s="52">
        <f t="shared" si="134"/>
        <v>-2.6720041583907985</v>
      </c>
      <c r="AG449" s="76">
        <f t="shared" si="135"/>
        <v>2.6720041583907985</v>
      </c>
      <c r="AH449" s="52">
        <f t="shared" si="136"/>
        <v>0.59655341449936827</v>
      </c>
      <c r="AI449" s="52">
        <f t="shared" si="137"/>
        <v>0.59655341449936827</v>
      </c>
      <c r="AJ449" s="52">
        <f t="shared" si="138"/>
        <v>-0.31014361075345676</v>
      </c>
      <c r="AK449" s="52">
        <f t="shared" si="139"/>
        <v>0.31014361075345676</v>
      </c>
      <c r="AL449" s="57"/>
      <c r="AM449" s="85"/>
    </row>
    <row r="450" spans="1:39" x14ac:dyDescent="0.2">
      <c r="A450" s="19" t="s">
        <v>141</v>
      </c>
      <c r="B450" s="19">
        <v>2016</v>
      </c>
      <c r="C450" s="19">
        <v>13</v>
      </c>
      <c r="D450" s="19" t="s">
        <v>60</v>
      </c>
      <c r="E450" s="47">
        <v>42680</v>
      </c>
      <c r="F450" s="47">
        <v>42681</v>
      </c>
      <c r="G450" s="19">
        <v>2</v>
      </c>
      <c r="H450" s="48">
        <v>51.578947368421055</v>
      </c>
      <c r="I450" s="48">
        <v>48.421052631578945</v>
      </c>
      <c r="J450" s="49">
        <v>0.85</v>
      </c>
      <c r="K450" s="48" t="s">
        <v>60</v>
      </c>
      <c r="L450" s="48" t="s">
        <v>60</v>
      </c>
      <c r="M450" s="47">
        <v>42680</v>
      </c>
      <c r="N450" s="50" t="s">
        <v>60</v>
      </c>
      <c r="O450" s="48">
        <f>VLOOKUP($B450,_data_elections!$A$2:$E$6,5,0)</f>
        <v>51.112004158390803</v>
      </c>
      <c r="P450" s="51">
        <f>IF(ISERROR(VLOOKUP(M450,_data_RCP!$B:$D,3,0)),"",VLOOKUP(M450,_data_RCP!$B:$D,3,0))</f>
        <v>50.984682713347915</v>
      </c>
      <c r="Q450" s="52">
        <f t="shared" si="140"/>
        <v>0.46694321003025152</v>
      </c>
      <c r="R450" s="53">
        <f t="shared" si="142"/>
        <v>-0.12732144504288812</v>
      </c>
      <c r="S450" s="53">
        <f t="shared" si="143"/>
        <v>0.46694321003025152</v>
      </c>
      <c r="T450" s="53">
        <f t="shared" si="144"/>
        <v>0.12732144504288812</v>
      </c>
      <c r="U450" s="52">
        <f t="shared" si="145"/>
        <v>-0.33962176498736341</v>
      </c>
      <c r="V450" s="52">
        <f t="shared" si="146"/>
        <v>1</v>
      </c>
      <c r="W450" s="52">
        <f t="shared" si="147"/>
        <v>0</v>
      </c>
      <c r="X450" s="52">
        <f t="shared" si="141"/>
        <v>0.59426465507313964</v>
      </c>
      <c r="Y450" s="52">
        <f>VLOOKUP(M450,_data_models!$B:$D,3,0)</f>
        <v>48.440000000000005</v>
      </c>
      <c r="Z450" s="52">
        <f t="shared" ref="Z450:Z453" si="153">AVERAGE(Y450,P450,H450)</f>
        <v>50.334543360589656</v>
      </c>
      <c r="AA450" s="53">
        <f t="shared" si="148"/>
        <v>-0.77746079780114741</v>
      </c>
      <c r="AB450" s="53">
        <f t="shared" si="149"/>
        <v>0.77746079780114741</v>
      </c>
      <c r="AC450" s="52">
        <f t="shared" si="150"/>
        <v>-0.65013935275825929</v>
      </c>
      <c r="AD450" s="52">
        <f t="shared" si="151"/>
        <v>-1</v>
      </c>
      <c r="AE450" s="52">
        <f t="shared" si="152"/>
        <v>-1</v>
      </c>
      <c r="AF450" s="52">
        <f t="shared" si="134"/>
        <v>-2.6720041583907985</v>
      </c>
      <c r="AG450" s="76">
        <f t="shared" si="135"/>
        <v>2.6720041583907985</v>
      </c>
      <c r="AH450" s="52">
        <f t="shared" si="136"/>
        <v>0.16981088249367815</v>
      </c>
      <c r="AI450" s="52">
        <f t="shared" si="137"/>
        <v>0.16981088249367815</v>
      </c>
      <c r="AJ450" s="52">
        <f t="shared" si="138"/>
        <v>-0.45239112142201776</v>
      </c>
      <c r="AK450" s="52">
        <f t="shared" si="139"/>
        <v>0.45239112142201776</v>
      </c>
      <c r="AL450" s="57"/>
      <c r="AM450" s="85"/>
    </row>
    <row r="451" spans="1:39" x14ac:dyDescent="0.2">
      <c r="A451" s="19" t="s">
        <v>141</v>
      </c>
      <c r="B451" s="19">
        <v>2016</v>
      </c>
      <c r="C451" s="19">
        <v>13</v>
      </c>
      <c r="D451" s="19" t="s">
        <v>60</v>
      </c>
      <c r="E451" s="47">
        <v>42680</v>
      </c>
      <c r="F451" s="47">
        <v>42681</v>
      </c>
      <c r="G451" s="19">
        <v>6</v>
      </c>
      <c r="H451" s="48">
        <v>53.191489361702125</v>
      </c>
      <c r="I451" s="48">
        <v>46.808510638297875</v>
      </c>
      <c r="J451" s="49">
        <v>0.95</v>
      </c>
      <c r="K451" s="48" t="s">
        <v>60</v>
      </c>
      <c r="L451" s="48" t="s">
        <v>60</v>
      </c>
      <c r="M451" s="47">
        <v>42681</v>
      </c>
      <c r="N451" s="50" t="s">
        <v>60</v>
      </c>
      <c r="O451" s="48">
        <f>VLOOKUP($B451,_data_elections!$A$2:$E$6,5,0)</f>
        <v>51.112004158390803</v>
      </c>
      <c r="P451" s="51">
        <f>IF(ISERROR(VLOOKUP(M451,_data_RCP!$B:$D,3,0)),"",VLOOKUP(M451,_data_RCP!$B:$D,3,0))</f>
        <v>51.762114537444937</v>
      </c>
      <c r="Q451" s="52">
        <f t="shared" si="140"/>
        <v>2.0794852033113216</v>
      </c>
      <c r="R451" s="53">
        <f t="shared" si="142"/>
        <v>0.6501103790541336</v>
      </c>
      <c r="S451" s="53">
        <f t="shared" si="143"/>
        <v>2.0794852033113216</v>
      </c>
      <c r="T451" s="53">
        <f t="shared" si="144"/>
        <v>0.6501103790541336</v>
      </c>
      <c r="U451" s="52">
        <f t="shared" si="145"/>
        <v>-1.429374824257188</v>
      </c>
      <c r="V451" s="52">
        <f t="shared" si="146"/>
        <v>-1</v>
      </c>
      <c r="W451" s="52">
        <f t="shared" si="147"/>
        <v>-1</v>
      </c>
      <c r="X451" s="52">
        <f t="shared" si="141"/>
        <v>1.429374824257188</v>
      </c>
      <c r="Y451" s="52">
        <f>VLOOKUP(M451,_data_models!$B:$D,3,0)</f>
        <v>48.440000000000005</v>
      </c>
      <c r="Z451" s="52">
        <f t="shared" si="153"/>
        <v>51.131201299715691</v>
      </c>
      <c r="AA451" s="53">
        <f t="shared" si="148"/>
        <v>1.9197141324887923E-2</v>
      </c>
      <c r="AB451" s="53">
        <f t="shared" si="149"/>
        <v>1.9197141324887923E-2</v>
      </c>
      <c r="AC451" s="52">
        <f t="shared" si="150"/>
        <v>0.63091323772924568</v>
      </c>
      <c r="AD451" s="52">
        <f t="shared" si="151"/>
        <v>1</v>
      </c>
      <c r="AE451" s="52">
        <f t="shared" si="152"/>
        <v>1</v>
      </c>
      <c r="AF451" s="52">
        <f t="shared" ref="AF451:AF453" si="154">Y451-O451</f>
        <v>-2.6720041583907985</v>
      </c>
      <c r="AG451" s="76">
        <f t="shared" ref="AG451:AG453" si="155">ABS(AF451)</f>
        <v>2.6720041583907985</v>
      </c>
      <c r="AH451" s="52">
        <f t="shared" ref="AH451:AH453" si="156">AVERAGE(H451,P451)-O451</f>
        <v>1.364797791182724</v>
      </c>
      <c r="AI451" s="52">
        <f t="shared" ref="AI451:AI453" si="157">ABS(AH451)</f>
        <v>1.364797791182724</v>
      </c>
      <c r="AJ451" s="52">
        <f t="shared" ref="AJ451:AJ453" si="158">AVERAGE(P451,Z451)-O451</f>
        <v>0.33465376018951076</v>
      </c>
      <c r="AK451" s="52">
        <f t="shared" ref="AK451:AK453" si="159">ABS(AJ451)</f>
        <v>0.33465376018951076</v>
      </c>
      <c r="AL451" s="57"/>
      <c r="AM451" s="85"/>
    </row>
    <row r="452" spans="1:39" x14ac:dyDescent="0.2">
      <c r="A452" s="19" t="s">
        <v>141</v>
      </c>
      <c r="B452" s="19">
        <v>2016</v>
      </c>
      <c r="C452" s="19">
        <v>13</v>
      </c>
      <c r="D452" s="19" t="s">
        <v>60</v>
      </c>
      <c r="E452" s="47">
        <v>42680</v>
      </c>
      <c r="F452" s="47">
        <v>42681</v>
      </c>
      <c r="G452" s="19">
        <v>11</v>
      </c>
      <c r="H452" s="48">
        <v>53.191489361702125</v>
      </c>
      <c r="I452" s="48">
        <v>46.808510638297875</v>
      </c>
      <c r="J452" s="49">
        <v>0.95</v>
      </c>
      <c r="K452" s="48" t="s">
        <v>60</v>
      </c>
      <c r="L452" s="48" t="s">
        <v>60</v>
      </c>
      <c r="M452" s="47">
        <v>42681</v>
      </c>
      <c r="N452" s="50" t="s">
        <v>60</v>
      </c>
      <c r="O452" s="48">
        <f>VLOOKUP($B452,_data_elections!$A$2:$E$6,5,0)</f>
        <v>51.112004158390803</v>
      </c>
      <c r="P452" s="51">
        <f>IF(ISERROR(VLOOKUP(M452,_data_RCP!$B:$D,3,0)),"",VLOOKUP(M452,_data_RCP!$B:$D,3,0))</f>
        <v>51.762114537444937</v>
      </c>
      <c r="Q452" s="52">
        <f t="shared" si="140"/>
        <v>2.0794852033113216</v>
      </c>
      <c r="R452" s="53">
        <f t="shared" si="142"/>
        <v>0.6501103790541336</v>
      </c>
      <c r="S452" s="53">
        <f t="shared" si="143"/>
        <v>2.0794852033113216</v>
      </c>
      <c r="T452" s="53">
        <f t="shared" si="144"/>
        <v>0.6501103790541336</v>
      </c>
      <c r="U452" s="52">
        <f t="shared" si="145"/>
        <v>-1.429374824257188</v>
      </c>
      <c r="V452" s="52">
        <f t="shared" si="146"/>
        <v>-1</v>
      </c>
      <c r="W452" s="52">
        <f t="shared" si="147"/>
        <v>-1</v>
      </c>
      <c r="X452" s="52">
        <f t="shared" si="141"/>
        <v>1.429374824257188</v>
      </c>
      <c r="Y452" s="52">
        <f>VLOOKUP(M452,_data_models!$B:$D,3,0)</f>
        <v>48.440000000000005</v>
      </c>
      <c r="Z452" s="52">
        <f t="shared" si="153"/>
        <v>51.131201299715691</v>
      </c>
      <c r="AA452" s="53">
        <f t="shared" si="148"/>
        <v>1.9197141324887923E-2</v>
      </c>
      <c r="AB452" s="53">
        <f t="shared" si="149"/>
        <v>1.9197141324887923E-2</v>
      </c>
      <c r="AC452" s="52">
        <f t="shared" si="150"/>
        <v>0.63091323772924568</v>
      </c>
      <c r="AD452" s="52">
        <f t="shared" si="151"/>
        <v>1</v>
      </c>
      <c r="AE452" s="52">
        <f t="shared" si="152"/>
        <v>1</v>
      </c>
      <c r="AF452" s="52">
        <f t="shared" si="154"/>
        <v>-2.6720041583907985</v>
      </c>
      <c r="AG452" s="76">
        <f t="shared" si="155"/>
        <v>2.6720041583907985</v>
      </c>
      <c r="AH452" s="52">
        <f t="shared" si="156"/>
        <v>1.364797791182724</v>
      </c>
      <c r="AI452" s="52">
        <f t="shared" si="157"/>
        <v>1.364797791182724</v>
      </c>
      <c r="AJ452" s="52">
        <f t="shared" si="158"/>
        <v>0.33465376018951076</v>
      </c>
      <c r="AK452" s="52">
        <f t="shared" si="159"/>
        <v>0.33465376018951076</v>
      </c>
      <c r="AL452" s="57"/>
      <c r="AM452" s="85"/>
    </row>
    <row r="453" spans="1:39" x14ac:dyDescent="0.2">
      <c r="A453" s="19" t="s">
        <v>141</v>
      </c>
      <c r="B453" s="19">
        <v>2016</v>
      </c>
      <c r="C453" s="19">
        <v>13</v>
      </c>
      <c r="D453" s="19" t="s">
        <v>60</v>
      </c>
      <c r="E453" s="47">
        <v>42680</v>
      </c>
      <c r="F453" s="47">
        <v>42681</v>
      </c>
      <c r="G453" s="19">
        <v>7</v>
      </c>
      <c r="H453" s="48">
        <v>53.260869565217398</v>
      </c>
      <c r="I453" s="48">
        <v>46.739130434782602</v>
      </c>
      <c r="J453" s="49">
        <v>0.95</v>
      </c>
      <c r="K453" s="48" t="s">
        <v>60</v>
      </c>
      <c r="L453" s="48" t="s">
        <v>60</v>
      </c>
      <c r="M453" s="47">
        <v>42681</v>
      </c>
      <c r="N453" s="50" t="s">
        <v>60</v>
      </c>
      <c r="O453" s="48">
        <f>VLOOKUP($B453,_data_elections!$A$2:$E$6,5,0)</f>
        <v>51.112004158390803</v>
      </c>
      <c r="P453" s="51">
        <f>IF(ISERROR(VLOOKUP(M453,_data_RCP!$B:$D,3,0)),"",VLOOKUP(M453,_data_RCP!$B:$D,3,0))</f>
        <v>51.762114537444937</v>
      </c>
      <c r="Q453" s="52">
        <f t="shared" si="140"/>
        <v>2.1488654068265944</v>
      </c>
      <c r="R453" s="53">
        <f t="shared" si="142"/>
        <v>0.6501103790541336</v>
      </c>
      <c r="S453" s="53">
        <f t="shared" si="143"/>
        <v>2.1488654068265944</v>
      </c>
      <c r="T453" s="53">
        <f t="shared" si="144"/>
        <v>0.6501103790541336</v>
      </c>
      <c r="U453" s="52">
        <f t="shared" si="145"/>
        <v>-1.4987550277724608</v>
      </c>
      <c r="V453" s="52">
        <f t="shared" si="146"/>
        <v>-1</v>
      </c>
      <c r="W453" s="52">
        <f t="shared" si="147"/>
        <v>-1</v>
      </c>
      <c r="X453" s="52">
        <f t="shared" si="141"/>
        <v>1.4987550277724608</v>
      </c>
      <c r="Y453" s="52">
        <f>VLOOKUP(M453,_data_models!$B:$D,3,0)</f>
        <v>48.440000000000005</v>
      </c>
      <c r="Z453" s="52">
        <f t="shared" si="153"/>
        <v>51.154328034220782</v>
      </c>
      <c r="AA453" s="53">
        <f t="shared" si="148"/>
        <v>4.2323875829978874E-2</v>
      </c>
      <c r="AB453" s="53">
        <f t="shared" si="149"/>
        <v>4.2323875829978874E-2</v>
      </c>
      <c r="AC453" s="52">
        <f t="shared" si="150"/>
        <v>0.60778650322415473</v>
      </c>
      <c r="AD453" s="52">
        <f t="shared" si="151"/>
        <v>1</v>
      </c>
      <c r="AE453" s="52">
        <f t="shared" si="152"/>
        <v>1</v>
      </c>
      <c r="AF453" s="52">
        <f t="shared" si="154"/>
        <v>-2.6720041583907985</v>
      </c>
      <c r="AG453" s="76">
        <f t="shared" si="155"/>
        <v>2.6720041583907985</v>
      </c>
      <c r="AH453" s="52">
        <f t="shared" si="156"/>
        <v>1.399487892940364</v>
      </c>
      <c r="AI453" s="52">
        <f t="shared" si="157"/>
        <v>1.399487892940364</v>
      </c>
      <c r="AJ453" s="52">
        <f t="shared" si="158"/>
        <v>0.34621712744205979</v>
      </c>
      <c r="AK453" s="52">
        <f t="shared" si="159"/>
        <v>0.34621712744205979</v>
      </c>
      <c r="AL453" s="57"/>
      <c r="AM453" s="85"/>
    </row>
    <row r="460" spans="1:39" x14ac:dyDescent="0.2">
      <c r="W460" s="55"/>
      <c r="X460" s="55"/>
    </row>
    <row r="461" spans="1:39" x14ac:dyDescent="0.2">
      <c r="W461" s="55"/>
      <c r="X461" s="55"/>
    </row>
    <row r="462" spans="1:39" x14ac:dyDescent="0.2">
      <c r="W462" s="55"/>
      <c r="X462" s="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631E-1CE5-5341-BB99-14059729CFC8}">
  <sheetPr>
    <tabColor theme="1"/>
  </sheetPr>
  <dimension ref="A1:J2948"/>
  <sheetViews>
    <sheetView workbookViewId="0">
      <pane ySplit="1" topLeftCell="A2626" activePane="bottomLeft" state="frozen"/>
      <selection activeCell="A2" sqref="A2"/>
      <selection pane="bottomLeft" activeCell="D2445" sqref="D2445"/>
    </sheetView>
  </sheetViews>
  <sheetFormatPr baseColWidth="10" defaultRowHeight="12" x14ac:dyDescent="0.15"/>
  <cols>
    <col min="1" max="2" width="10.83203125" style="8"/>
    <col min="3" max="3" width="17.1640625" style="8" bestFit="1" customWidth="1"/>
    <col min="4" max="10" width="10.83203125" style="8"/>
    <col min="11" max="16384" width="10.83203125" style="7"/>
  </cols>
  <sheetData>
    <row r="1" spans="1:10" x14ac:dyDescent="0.15">
      <c r="A1" s="6" t="s">
        <v>0</v>
      </c>
      <c r="B1" s="6" t="s">
        <v>1</v>
      </c>
      <c r="C1" s="6" t="s">
        <v>2</v>
      </c>
      <c r="D1" s="6" t="s">
        <v>4</v>
      </c>
      <c r="E1" s="6" t="s">
        <v>5</v>
      </c>
      <c r="F1" s="6" t="s">
        <v>162</v>
      </c>
      <c r="G1" s="6" t="s">
        <v>163</v>
      </c>
      <c r="H1" s="6" t="s">
        <v>161</v>
      </c>
      <c r="I1" s="6" t="s">
        <v>165</v>
      </c>
      <c r="J1" s="6" t="s">
        <v>160</v>
      </c>
    </row>
    <row r="2" spans="1:10" x14ac:dyDescent="0.15">
      <c r="A2" s="8">
        <v>2004</v>
      </c>
      <c r="B2" s="9">
        <v>37651</v>
      </c>
      <c r="C2" s="10">
        <v>642</v>
      </c>
      <c r="D2" s="11">
        <v>43.7</v>
      </c>
      <c r="E2" s="11">
        <v>56.3</v>
      </c>
      <c r="F2" s="8" t="s">
        <v>162</v>
      </c>
      <c r="G2" s="8" t="s">
        <v>163</v>
      </c>
      <c r="H2" s="8">
        <v>43.7</v>
      </c>
      <c r="I2" s="8" t="s">
        <v>165</v>
      </c>
      <c r="J2" s="8" t="s">
        <v>160</v>
      </c>
    </row>
    <row r="3" spans="1:10" x14ac:dyDescent="0.15">
      <c r="A3" s="8">
        <v>2004</v>
      </c>
      <c r="B3" s="9">
        <v>37652</v>
      </c>
      <c r="C3" s="10">
        <v>641</v>
      </c>
      <c r="D3" s="11">
        <v>43.7</v>
      </c>
      <c r="E3" s="11">
        <v>56.3</v>
      </c>
      <c r="F3" s="8" t="s">
        <v>162</v>
      </c>
      <c r="G3" s="8" t="s">
        <v>163</v>
      </c>
      <c r="H3" s="8">
        <v>43.7</v>
      </c>
      <c r="I3" s="8" t="s">
        <v>165</v>
      </c>
      <c r="J3" s="8" t="s">
        <v>160</v>
      </c>
    </row>
    <row r="4" spans="1:10" x14ac:dyDescent="0.15">
      <c r="A4" s="8">
        <v>2004</v>
      </c>
      <c r="B4" s="9">
        <v>37653</v>
      </c>
      <c r="C4" s="10">
        <v>640</v>
      </c>
      <c r="D4" s="11">
        <v>43.7</v>
      </c>
      <c r="E4" s="11">
        <v>56.3</v>
      </c>
      <c r="F4" s="8" t="s">
        <v>162</v>
      </c>
      <c r="G4" s="8" t="s">
        <v>163</v>
      </c>
      <c r="H4" s="8">
        <v>43.7</v>
      </c>
      <c r="I4" s="8" t="s">
        <v>165</v>
      </c>
      <c r="J4" s="8" t="s">
        <v>160</v>
      </c>
    </row>
    <row r="5" spans="1:10" x14ac:dyDescent="0.15">
      <c r="A5" s="8">
        <v>2004</v>
      </c>
      <c r="B5" s="9">
        <v>37654</v>
      </c>
      <c r="C5" s="10">
        <v>639</v>
      </c>
      <c r="D5" s="11">
        <v>43.7</v>
      </c>
      <c r="E5" s="11">
        <v>56.3</v>
      </c>
      <c r="F5" s="8" t="s">
        <v>162</v>
      </c>
      <c r="G5" s="8" t="s">
        <v>163</v>
      </c>
      <c r="H5" s="8">
        <v>43.7</v>
      </c>
      <c r="I5" s="8" t="s">
        <v>165</v>
      </c>
      <c r="J5" s="8" t="s">
        <v>160</v>
      </c>
    </row>
    <row r="6" spans="1:10" x14ac:dyDescent="0.15">
      <c r="A6" s="8">
        <v>2004</v>
      </c>
      <c r="B6" s="9">
        <v>37655</v>
      </c>
      <c r="C6" s="10">
        <v>638</v>
      </c>
      <c r="D6" s="11">
        <v>43.7</v>
      </c>
      <c r="E6" s="11">
        <v>56.3</v>
      </c>
      <c r="F6" s="8" t="s">
        <v>162</v>
      </c>
      <c r="G6" s="8" t="s">
        <v>163</v>
      </c>
      <c r="H6" s="8">
        <v>43.7</v>
      </c>
      <c r="I6" s="8" t="s">
        <v>165</v>
      </c>
      <c r="J6" s="8" t="s">
        <v>160</v>
      </c>
    </row>
    <row r="7" spans="1:10" x14ac:dyDescent="0.15">
      <c r="A7" s="8">
        <v>2004</v>
      </c>
      <c r="B7" s="9">
        <v>37656</v>
      </c>
      <c r="C7" s="10">
        <v>637</v>
      </c>
      <c r="D7" s="11">
        <v>43.7</v>
      </c>
      <c r="E7" s="11">
        <v>56.3</v>
      </c>
      <c r="F7" s="8" t="s">
        <v>162</v>
      </c>
      <c r="G7" s="8" t="s">
        <v>163</v>
      </c>
      <c r="H7" s="8">
        <v>43.7</v>
      </c>
      <c r="I7" s="8" t="s">
        <v>165</v>
      </c>
      <c r="J7" s="8" t="s">
        <v>160</v>
      </c>
    </row>
    <row r="8" spans="1:10" x14ac:dyDescent="0.15">
      <c r="A8" s="8">
        <v>2004</v>
      </c>
      <c r="B8" s="9">
        <v>37657</v>
      </c>
      <c r="C8" s="10">
        <v>636</v>
      </c>
      <c r="D8" s="11">
        <v>43.7</v>
      </c>
      <c r="E8" s="11">
        <v>56.3</v>
      </c>
      <c r="F8" s="8" t="s">
        <v>162</v>
      </c>
      <c r="G8" s="8" t="s">
        <v>163</v>
      </c>
      <c r="H8" s="8">
        <v>43.7</v>
      </c>
      <c r="I8" s="8" t="s">
        <v>165</v>
      </c>
      <c r="J8" s="8" t="s">
        <v>160</v>
      </c>
    </row>
    <row r="9" spans="1:10" x14ac:dyDescent="0.15">
      <c r="A9" s="8">
        <v>2004</v>
      </c>
      <c r="B9" s="9">
        <v>37658</v>
      </c>
      <c r="C9" s="10">
        <v>635</v>
      </c>
      <c r="D9" s="11">
        <v>43.7</v>
      </c>
      <c r="E9" s="11">
        <v>56.3</v>
      </c>
      <c r="F9" s="8" t="s">
        <v>162</v>
      </c>
      <c r="G9" s="8" t="s">
        <v>163</v>
      </c>
      <c r="H9" s="8">
        <v>43.7</v>
      </c>
      <c r="I9" s="8" t="s">
        <v>165</v>
      </c>
      <c r="J9" s="8" t="s">
        <v>160</v>
      </c>
    </row>
    <row r="10" spans="1:10" x14ac:dyDescent="0.15">
      <c r="A10" s="8">
        <v>2004</v>
      </c>
      <c r="B10" s="9">
        <v>37659</v>
      </c>
      <c r="C10" s="10">
        <v>634</v>
      </c>
      <c r="D10" s="11">
        <v>43.7</v>
      </c>
      <c r="E10" s="11">
        <v>56.3</v>
      </c>
      <c r="F10" s="8" t="s">
        <v>162</v>
      </c>
      <c r="G10" s="8" t="s">
        <v>163</v>
      </c>
      <c r="H10" s="8">
        <v>43.7</v>
      </c>
      <c r="I10" s="8" t="s">
        <v>165</v>
      </c>
      <c r="J10" s="8" t="s">
        <v>160</v>
      </c>
    </row>
    <row r="11" spans="1:10" x14ac:dyDescent="0.15">
      <c r="A11" s="8">
        <v>2004</v>
      </c>
      <c r="B11" s="9">
        <v>37660</v>
      </c>
      <c r="C11" s="10">
        <v>633</v>
      </c>
      <c r="D11" s="11">
        <v>43.7</v>
      </c>
      <c r="E11" s="11">
        <v>56.3</v>
      </c>
      <c r="F11" s="8" t="s">
        <v>162</v>
      </c>
      <c r="G11" s="8" t="s">
        <v>163</v>
      </c>
      <c r="H11" s="8">
        <v>43.7</v>
      </c>
      <c r="I11" s="8" t="s">
        <v>165</v>
      </c>
      <c r="J11" s="8" t="s">
        <v>160</v>
      </c>
    </row>
    <row r="12" spans="1:10" x14ac:dyDescent="0.15">
      <c r="A12" s="8">
        <v>2004</v>
      </c>
      <c r="B12" s="9">
        <v>37661</v>
      </c>
      <c r="C12" s="10">
        <v>632</v>
      </c>
      <c r="D12" s="11">
        <v>43.7</v>
      </c>
      <c r="E12" s="11">
        <v>56.3</v>
      </c>
      <c r="F12" s="8" t="s">
        <v>162</v>
      </c>
      <c r="G12" s="8" t="s">
        <v>163</v>
      </c>
      <c r="H12" s="8">
        <v>43.7</v>
      </c>
      <c r="I12" s="8" t="s">
        <v>165</v>
      </c>
      <c r="J12" s="8" t="s">
        <v>160</v>
      </c>
    </row>
    <row r="13" spans="1:10" x14ac:dyDescent="0.15">
      <c r="A13" s="8">
        <v>2004</v>
      </c>
      <c r="B13" s="9">
        <v>37662</v>
      </c>
      <c r="C13" s="10">
        <v>631</v>
      </c>
      <c r="D13" s="11">
        <v>43.7</v>
      </c>
      <c r="E13" s="11">
        <v>56.3</v>
      </c>
      <c r="F13" s="8" t="s">
        <v>162</v>
      </c>
      <c r="G13" s="8" t="s">
        <v>163</v>
      </c>
      <c r="H13" s="8">
        <v>43.7</v>
      </c>
      <c r="I13" s="8" t="s">
        <v>165</v>
      </c>
      <c r="J13" s="8" t="s">
        <v>160</v>
      </c>
    </row>
    <row r="14" spans="1:10" x14ac:dyDescent="0.15">
      <c r="A14" s="8">
        <v>2004</v>
      </c>
      <c r="B14" s="9">
        <v>37663</v>
      </c>
      <c r="C14" s="10">
        <v>630</v>
      </c>
      <c r="D14" s="11">
        <v>43.7</v>
      </c>
      <c r="E14" s="11">
        <v>56.3</v>
      </c>
      <c r="F14" s="8" t="s">
        <v>162</v>
      </c>
      <c r="G14" s="8" t="s">
        <v>163</v>
      </c>
      <c r="H14" s="8">
        <v>43.7</v>
      </c>
      <c r="I14" s="8" t="s">
        <v>165</v>
      </c>
      <c r="J14" s="8" t="s">
        <v>160</v>
      </c>
    </row>
    <row r="15" spans="1:10" x14ac:dyDescent="0.15">
      <c r="A15" s="8">
        <v>2004</v>
      </c>
      <c r="B15" s="9">
        <v>37664</v>
      </c>
      <c r="C15" s="10">
        <v>629</v>
      </c>
      <c r="D15" s="11">
        <v>43.7</v>
      </c>
      <c r="E15" s="11">
        <v>56.3</v>
      </c>
      <c r="F15" s="8" t="s">
        <v>162</v>
      </c>
      <c r="G15" s="8" t="s">
        <v>163</v>
      </c>
      <c r="H15" s="8">
        <v>43.7</v>
      </c>
      <c r="I15" s="8" t="s">
        <v>165</v>
      </c>
      <c r="J15" s="8" t="s">
        <v>160</v>
      </c>
    </row>
    <row r="16" spans="1:10" x14ac:dyDescent="0.15">
      <c r="A16" s="8">
        <v>2004</v>
      </c>
      <c r="B16" s="9">
        <v>37665</v>
      </c>
      <c r="C16" s="10">
        <v>628</v>
      </c>
      <c r="D16" s="11">
        <v>43.7</v>
      </c>
      <c r="E16" s="11">
        <v>56.3</v>
      </c>
      <c r="F16" s="8" t="s">
        <v>162</v>
      </c>
      <c r="G16" s="8" t="s">
        <v>163</v>
      </c>
      <c r="H16" s="8">
        <v>43.7</v>
      </c>
      <c r="I16" s="8" t="s">
        <v>165</v>
      </c>
      <c r="J16" s="8" t="s">
        <v>160</v>
      </c>
    </row>
    <row r="17" spans="1:10" x14ac:dyDescent="0.15">
      <c r="A17" s="8">
        <v>2004</v>
      </c>
      <c r="B17" s="9">
        <v>37666</v>
      </c>
      <c r="C17" s="10">
        <v>627</v>
      </c>
      <c r="D17" s="11">
        <v>43.7</v>
      </c>
      <c r="E17" s="11">
        <v>56.3</v>
      </c>
      <c r="F17" s="8" t="s">
        <v>162</v>
      </c>
      <c r="G17" s="8" t="s">
        <v>163</v>
      </c>
      <c r="H17" s="8">
        <v>43.7</v>
      </c>
      <c r="I17" s="8" t="s">
        <v>165</v>
      </c>
      <c r="J17" s="8" t="s">
        <v>160</v>
      </c>
    </row>
    <row r="18" spans="1:10" x14ac:dyDescent="0.15">
      <c r="A18" s="8">
        <v>2004</v>
      </c>
      <c r="B18" s="9">
        <v>37667</v>
      </c>
      <c r="C18" s="10">
        <v>626</v>
      </c>
      <c r="D18" s="11">
        <v>43.7</v>
      </c>
      <c r="E18" s="11">
        <v>56.3</v>
      </c>
      <c r="F18" s="8" t="s">
        <v>162</v>
      </c>
      <c r="G18" s="8" t="s">
        <v>163</v>
      </c>
      <c r="H18" s="8">
        <v>43.7</v>
      </c>
      <c r="I18" s="8" t="s">
        <v>165</v>
      </c>
      <c r="J18" s="8" t="s">
        <v>160</v>
      </c>
    </row>
    <row r="19" spans="1:10" x14ac:dyDescent="0.15">
      <c r="A19" s="8">
        <v>2004</v>
      </c>
      <c r="B19" s="9">
        <v>37668</v>
      </c>
      <c r="C19" s="10">
        <v>625</v>
      </c>
      <c r="D19" s="11">
        <v>43.7</v>
      </c>
      <c r="E19" s="11">
        <v>56.3</v>
      </c>
      <c r="F19" s="8" t="s">
        <v>162</v>
      </c>
      <c r="G19" s="8" t="s">
        <v>163</v>
      </c>
      <c r="H19" s="8">
        <v>43.7</v>
      </c>
      <c r="I19" s="8" t="s">
        <v>165</v>
      </c>
      <c r="J19" s="8" t="s">
        <v>160</v>
      </c>
    </row>
    <row r="20" spans="1:10" x14ac:dyDescent="0.15">
      <c r="A20" s="8">
        <v>2004</v>
      </c>
      <c r="B20" s="9">
        <v>37669</v>
      </c>
      <c r="C20" s="10">
        <v>624</v>
      </c>
      <c r="D20" s="11">
        <v>43.7</v>
      </c>
      <c r="E20" s="11">
        <v>56.3</v>
      </c>
      <c r="F20" s="8" t="s">
        <v>162</v>
      </c>
      <c r="G20" s="8" t="s">
        <v>163</v>
      </c>
      <c r="H20" s="8">
        <v>43.7</v>
      </c>
      <c r="I20" s="8" t="s">
        <v>165</v>
      </c>
      <c r="J20" s="8" t="s">
        <v>160</v>
      </c>
    </row>
    <row r="21" spans="1:10" x14ac:dyDescent="0.15">
      <c r="A21" s="8">
        <v>2004</v>
      </c>
      <c r="B21" s="9">
        <v>37670</v>
      </c>
      <c r="C21" s="10">
        <v>623</v>
      </c>
      <c r="D21" s="11">
        <v>43.7</v>
      </c>
      <c r="E21" s="11">
        <v>56.3</v>
      </c>
      <c r="F21" s="8" t="s">
        <v>162</v>
      </c>
      <c r="G21" s="8" t="s">
        <v>163</v>
      </c>
      <c r="H21" s="8">
        <v>43.7</v>
      </c>
      <c r="I21" s="8" t="s">
        <v>165</v>
      </c>
      <c r="J21" s="8" t="s">
        <v>160</v>
      </c>
    </row>
    <row r="22" spans="1:10" x14ac:dyDescent="0.15">
      <c r="A22" s="8">
        <v>2004</v>
      </c>
      <c r="B22" s="9">
        <v>37671</v>
      </c>
      <c r="C22" s="10">
        <v>622</v>
      </c>
      <c r="D22" s="11">
        <v>43.7</v>
      </c>
      <c r="E22" s="11">
        <v>56.3</v>
      </c>
      <c r="F22" s="8" t="s">
        <v>162</v>
      </c>
      <c r="G22" s="8" t="s">
        <v>163</v>
      </c>
      <c r="H22" s="8">
        <v>43.7</v>
      </c>
      <c r="I22" s="8" t="s">
        <v>165</v>
      </c>
      <c r="J22" s="8" t="s">
        <v>160</v>
      </c>
    </row>
    <row r="23" spans="1:10" x14ac:dyDescent="0.15">
      <c r="A23" s="8">
        <v>2004</v>
      </c>
      <c r="B23" s="9">
        <v>37672</v>
      </c>
      <c r="C23" s="10">
        <v>621</v>
      </c>
      <c r="D23" s="11">
        <v>43.7</v>
      </c>
      <c r="E23" s="11">
        <v>56.3</v>
      </c>
      <c r="F23" s="8" t="s">
        <v>162</v>
      </c>
      <c r="G23" s="8" t="s">
        <v>163</v>
      </c>
      <c r="H23" s="8">
        <v>43.7</v>
      </c>
      <c r="I23" s="8" t="s">
        <v>165</v>
      </c>
      <c r="J23" s="8" t="s">
        <v>160</v>
      </c>
    </row>
    <row r="24" spans="1:10" x14ac:dyDescent="0.15">
      <c r="A24" s="8">
        <v>2004</v>
      </c>
      <c r="B24" s="9">
        <v>37673</v>
      </c>
      <c r="C24" s="10">
        <v>620</v>
      </c>
      <c r="D24" s="11">
        <v>43.7</v>
      </c>
      <c r="E24" s="11">
        <v>56.3</v>
      </c>
      <c r="F24" s="8" t="s">
        <v>162</v>
      </c>
      <c r="G24" s="8" t="s">
        <v>163</v>
      </c>
      <c r="H24" s="8">
        <v>43.7</v>
      </c>
      <c r="I24" s="8" t="s">
        <v>165</v>
      </c>
      <c r="J24" s="8" t="s">
        <v>160</v>
      </c>
    </row>
    <row r="25" spans="1:10" x14ac:dyDescent="0.15">
      <c r="A25" s="8">
        <v>2004</v>
      </c>
      <c r="B25" s="9">
        <v>37674</v>
      </c>
      <c r="C25" s="10">
        <v>619</v>
      </c>
      <c r="D25" s="11">
        <v>43.7</v>
      </c>
      <c r="E25" s="11">
        <v>56.3</v>
      </c>
      <c r="F25" s="8" t="s">
        <v>162</v>
      </c>
      <c r="G25" s="8" t="s">
        <v>163</v>
      </c>
      <c r="H25" s="8">
        <v>43.7</v>
      </c>
      <c r="I25" s="8" t="s">
        <v>165</v>
      </c>
      <c r="J25" s="8" t="s">
        <v>160</v>
      </c>
    </row>
    <row r="26" spans="1:10" x14ac:dyDescent="0.15">
      <c r="A26" s="8">
        <v>2004</v>
      </c>
      <c r="B26" s="9">
        <v>37675</v>
      </c>
      <c r="C26" s="10">
        <v>618</v>
      </c>
      <c r="D26" s="11">
        <v>43.7</v>
      </c>
      <c r="E26" s="11">
        <v>56.3</v>
      </c>
      <c r="F26" s="8" t="s">
        <v>162</v>
      </c>
      <c r="G26" s="8" t="s">
        <v>163</v>
      </c>
      <c r="H26" s="8">
        <v>43.7</v>
      </c>
      <c r="I26" s="8" t="s">
        <v>165</v>
      </c>
      <c r="J26" s="8" t="s">
        <v>160</v>
      </c>
    </row>
    <row r="27" spans="1:10" x14ac:dyDescent="0.15">
      <c r="A27" s="8">
        <v>2004</v>
      </c>
      <c r="B27" s="9">
        <v>37676</v>
      </c>
      <c r="C27" s="10">
        <v>617</v>
      </c>
      <c r="D27" s="11">
        <v>43.7</v>
      </c>
      <c r="E27" s="11">
        <v>56.3</v>
      </c>
      <c r="F27" s="8" t="s">
        <v>162</v>
      </c>
      <c r="G27" s="8" t="s">
        <v>163</v>
      </c>
      <c r="H27" s="8">
        <v>43.7</v>
      </c>
      <c r="I27" s="8" t="s">
        <v>165</v>
      </c>
      <c r="J27" s="8" t="s">
        <v>160</v>
      </c>
    </row>
    <row r="28" spans="1:10" x14ac:dyDescent="0.15">
      <c r="A28" s="8">
        <v>2004</v>
      </c>
      <c r="B28" s="9">
        <v>37677</v>
      </c>
      <c r="C28" s="10">
        <v>616</v>
      </c>
      <c r="D28" s="11">
        <v>43.7</v>
      </c>
      <c r="E28" s="11">
        <v>56.3</v>
      </c>
      <c r="F28" s="8" t="s">
        <v>162</v>
      </c>
      <c r="G28" s="8" t="s">
        <v>163</v>
      </c>
      <c r="H28" s="8">
        <v>43.7</v>
      </c>
      <c r="I28" s="8" t="s">
        <v>165</v>
      </c>
      <c r="J28" s="8" t="s">
        <v>160</v>
      </c>
    </row>
    <row r="29" spans="1:10" x14ac:dyDescent="0.15">
      <c r="A29" s="8">
        <v>2004</v>
      </c>
      <c r="B29" s="9">
        <v>37678</v>
      </c>
      <c r="C29" s="10">
        <v>615</v>
      </c>
      <c r="D29" s="11">
        <v>43.7</v>
      </c>
      <c r="E29" s="11">
        <v>56.3</v>
      </c>
      <c r="F29" s="8" t="s">
        <v>162</v>
      </c>
      <c r="G29" s="8" t="s">
        <v>163</v>
      </c>
      <c r="H29" s="8">
        <v>43.7</v>
      </c>
      <c r="I29" s="8" t="s">
        <v>165</v>
      </c>
      <c r="J29" s="8" t="s">
        <v>160</v>
      </c>
    </row>
    <row r="30" spans="1:10" x14ac:dyDescent="0.15">
      <c r="A30" s="8">
        <v>2004</v>
      </c>
      <c r="B30" s="9">
        <v>37679</v>
      </c>
      <c r="C30" s="10">
        <v>614</v>
      </c>
      <c r="D30" s="11">
        <v>43.7</v>
      </c>
      <c r="E30" s="11">
        <v>56.3</v>
      </c>
      <c r="F30" s="8" t="s">
        <v>162</v>
      </c>
      <c r="G30" s="8" t="s">
        <v>163</v>
      </c>
      <c r="H30" s="8">
        <v>43.7</v>
      </c>
      <c r="I30" s="8" t="s">
        <v>165</v>
      </c>
      <c r="J30" s="8" t="s">
        <v>160</v>
      </c>
    </row>
    <row r="31" spans="1:10" x14ac:dyDescent="0.15">
      <c r="A31" s="8">
        <v>2004</v>
      </c>
      <c r="B31" s="9">
        <v>37680</v>
      </c>
      <c r="C31" s="10">
        <v>613</v>
      </c>
      <c r="D31" s="11">
        <v>43.7</v>
      </c>
      <c r="E31" s="11">
        <v>56.3</v>
      </c>
      <c r="F31" s="8" t="s">
        <v>162</v>
      </c>
      <c r="G31" s="8" t="s">
        <v>163</v>
      </c>
      <c r="H31" s="8">
        <v>43.7</v>
      </c>
      <c r="I31" s="8" t="s">
        <v>165</v>
      </c>
      <c r="J31" s="8" t="s">
        <v>160</v>
      </c>
    </row>
    <row r="32" spans="1:10" x14ac:dyDescent="0.15">
      <c r="A32" s="8">
        <v>2004</v>
      </c>
      <c r="B32" s="9">
        <v>37681</v>
      </c>
      <c r="C32" s="10">
        <v>612</v>
      </c>
      <c r="D32" s="11">
        <v>43.7</v>
      </c>
      <c r="E32" s="11">
        <v>56.3</v>
      </c>
      <c r="F32" s="8" t="s">
        <v>162</v>
      </c>
      <c r="G32" s="8" t="s">
        <v>163</v>
      </c>
      <c r="H32" s="8">
        <v>43.7</v>
      </c>
      <c r="I32" s="8" t="s">
        <v>165</v>
      </c>
      <c r="J32" s="8" t="s">
        <v>160</v>
      </c>
    </row>
    <row r="33" spans="1:10" x14ac:dyDescent="0.15">
      <c r="A33" s="8">
        <v>2004</v>
      </c>
      <c r="B33" s="9">
        <v>37682</v>
      </c>
      <c r="C33" s="10">
        <v>611</v>
      </c>
      <c r="D33" s="11">
        <v>43.7</v>
      </c>
      <c r="E33" s="11">
        <v>56.3</v>
      </c>
      <c r="F33" s="8" t="s">
        <v>162</v>
      </c>
      <c r="G33" s="8" t="s">
        <v>163</v>
      </c>
      <c r="H33" s="8">
        <v>43.7</v>
      </c>
      <c r="I33" s="8" t="s">
        <v>165</v>
      </c>
      <c r="J33" s="8" t="s">
        <v>160</v>
      </c>
    </row>
    <row r="34" spans="1:10" x14ac:dyDescent="0.15">
      <c r="A34" s="8">
        <v>2004</v>
      </c>
      <c r="B34" s="9">
        <v>37683</v>
      </c>
      <c r="C34" s="10">
        <v>610</v>
      </c>
      <c r="D34" s="11">
        <v>43.7</v>
      </c>
      <c r="E34" s="11">
        <v>56.3</v>
      </c>
      <c r="F34" s="8" t="s">
        <v>162</v>
      </c>
      <c r="G34" s="8" t="s">
        <v>163</v>
      </c>
      <c r="H34" s="8">
        <v>43.7</v>
      </c>
      <c r="I34" s="8" t="s">
        <v>165</v>
      </c>
      <c r="J34" s="8" t="s">
        <v>160</v>
      </c>
    </row>
    <row r="35" spans="1:10" x14ac:dyDescent="0.15">
      <c r="A35" s="8">
        <v>2004</v>
      </c>
      <c r="B35" s="9">
        <v>37684</v>
      </c>
      <c r="C35" s="10">
        <v>609</v>
      </c>
      <c r="D35" s="11">
        <v>43.7</v>
      </c>
      <c r="E35" s="11">
        <v>56.3</v>
      </c>
      <c r="F35" s="8" t="s">
        <v>162</v>
      </c>
      <c r="G35" s="8" t="s">
        <v>163</v>
      </c>
      <c r="H35" s="8">
        <v>43.7</v>
      </c>
      <c r="I35" s="8" t="s">
        <v>165</v>
      </c>
      <c r="J35" s="8" t="s">
        <v>160</v>
      </c>
    </row>
    <row r="36" spans="1:10" x14ac:dyDescent="0.15">
      <c r="A36" s="8">
        <v>2004</v>
      </c>
      <c r="B36" s="9">
        <v>37685</v>
      </c>
      <c r="C36" s="10">
        <v>608</v>
      </c>
      <c r="D36" s="11">
        <v>43.7</v>
      </c>
      <c r="E36" s="11">
        <v>56.3</v>
      </c>
      <c r="F36" s="8" t="s">
        <v>162</v>
      </c>
      <c r="G36" s="8" t="s">
        <v>163</v>
      </c>
      <c r="H36" s="8">
        <v>43.7</v>
      </c>
      <c r="I36" s="8" t="s">
        <v>165</v>
      </c>
      <c r="J36" s="8" t="s">
        <v>160</v>
      </c>
    </row>
    <row r="37" spans="1:10" x14ac:dyDescent="0.15">
      <c r="A37" s="8">
        <v>2004</v>
      </c>
      <c r="B37" s="9">
        <v>37686</v>
      </c>
      <c r="C37" s="10">
        <v>607</v>
      </c>
      <c r="D37" s="11">
        <v>43.7</v>
      </c>
      <c r="E37" s="11">
        <v>56.3</v>
      </c>
      <c r="F37" s="8" t="s">
        <v>162</v>
      </c>
      <c r="G37" s="8" t="s">
        <v>163</v>
      </c>
      <c r="H37" s="8">
        <v>43.7</v>
      </c>
      <c r="I37" s="8" t="s">
        <v>165</v>
      </c>
      <c r="J37" s="8" t="s">
        <v>160</v>
      </c>
    </row>
    <row r="38" spans="1:10" x14ac:dyDescent="0.15">
      <c r="A38" s="8">
        <v>2004</v>
      </c>
      <c r="B38" s="9">
        <v>37687</v>
      </c>
      <c r="C38" s="10">
        <v>606</v>
      </c>
      <c r="D38" s="11">
        <v>43.7</v>
      </c>
      <c r="E38" s="11">
        <v>56.3</v>
      </c>
      <c r="F38" s="8" t="s">
        <v>162</v>
      </c>
      <c r="G38" s="8" t="s">
        <v>163</v>
      </c>
      <c r="H38" s="8">
        <v>43.7</v>
      </c>
      <c r="I38" s="8" t="s">
        <v>165</v>
      </c>
      <c r="J38" s="8" t="s">
        <v>160</v>
      </c>
    </row>
    <row r="39" spans="1:10" x14ac:dyDescent="0.15">
      <c r="A39" s="8">
        <v>2004</v>
      </c>
      <c r="B39" s="9">
        <v>37688</v>
      </c>
      <c r="C39" s="10">
        <v>605</v>
      </c>
      <c r="D39" s="11">
        <v>43.7</v>
      </c>
      <c r="E39" s="11">
        <v>56.3</v>
      </c>
      <c r="F39" s="8" t="s">
        <v>162</v>
      </c>
      <c r="G39" s="8" t="s">
        <v>163</v>
      </c>
      <c r="H39" s="8">
        <v>43.7</v>
      </c>
      <c r="I39" s="8" t="s">
        <v>165</v>
      </c>
      <c r="J39" s="8" t="s">
        <v>160</v>
      </c>
    </row>
    <row r="40" spans="1:10" x14ac:dyDescent="0.15">
      <c r="A40" s="8">
        <v>2004</v>
      </c>
      <c r="B40" s="9">
        <v>37689</v>
      </c>
      <c r="C40" s="10">
        <v>604</v>
      </c>
      <c r="D40" s="11">
        <v>43.7</v>
      </c>
      <c r="E40" s="11">
        <v>56.3</v>
      </c>
      <c r="F40" s="8" t="s">
        <v>162</v>
      </c>
      <c r="G40" s="8" t="s">
        <v>163</v>
      </c>
      <c r="H40" s="8">
        <v>43.7</v>
      </c>
      <c r="I40" s="8" t="s">
        <v>165</v>
      </c>
      <c r="J40" s="8" t="s">
        <v>160</v>
      </c>
    </row>
    <row r="41" spans="1:10" x14ac:dyDescent="0.15">
      <c r="A41" s="8">
        <v>2004</v>
      </c>
      <c r="B41" s="9">
        <v>37690</v>
      </c>
      <c r="C41" s="10">
        <v>603</v>
      </c>
      <c r="D41" s="11">
        <v>43.7</v>
      </c>
      <c r="E41" s="11">
        <v>56.3</v>
      </c>
      <c r="F41" s="8" t="s">
        <v>162</v>
      </c>
      <c r="G41" s="8" t="s">
        <v>163</v>
      </c>
      <c r="H41" s="8">
        <v>43.7</v>
      </c>
      <c r="I41" s="8" t="s">
        <v>165</v>
      </c>
      <c r="J41" s="8" t="s">
        <v>160</v>
      </c>
    </row>
    <row r="42" spans="1:10" x14ac:dyDescent="0.15">
      <c r="A42" s="8">
        <v>2004</v>
      </c>
      <c r="B42" s="9">
        <v>37691</v>
      </c>
      <c r="C42" s="10">
        <v>602</v>
      </c>
      <c r="D42" s="11">
        <v>43.7</v>
      </c>
      <c r="E42" s="11">
        <v>56.3</v>
      </c>
      <c r="F42" s="8" t="s">
        <v>162</v>
      </c>
      <c r="G42" s="8" t="s">
        <v>163</v>
      </c>
      <c r="H42" s="8">
        <v>43.7</v>
      </c>
      <c r="I42" s="8" t="s">
        <v>165</v>
      </c>
      <c r="J42" s="8" t="s">
        <v>160</v>
      </c>
    </row>
    <row r="43" spans="1:10" x14ac:dyDescent="0.15">
      <c r="A43" s="8">
        <v>2004</v>
      </c>
      <c r="B43" s="9">
        <v>37692</v>
      </c>
      <c r="C43" s="10">
        <v>601</v>
      </c>
      <c r="D43" s="11">
        <v>43.7</v>
      </c>
      <c r="E43" s="11">
        <v>56.3</v>
      </c>
      <c r="F43" s="8" t="s">
        <v>162</v>
      </c>
      <c r="G43" s="8" t="s">
        <v>163</v>
      </c>
      <c r="H43" s="8">
        <v>43.7</v>
      </c>
      <c r="I43" s="8" t="s">
        <v>165</v>
      </c>
      <c r="J43" s="8" t="s">
        <v>160</v>
      </c>
    </row>
    <row r="44" spans="1:10" x14ac:dyDescent="0.15">
      <c r="A44" s="8">
        <v>2004</v>
      </c>
      <c r="B44" s="9">
        <v>37693</v>
      </c>
      <c r="C44" s="10">
        <v>600</v>
      </c>
      <c r="D44" s="11">
        <v>43.7</v>
      </c>
      <c r="E44" s="11">
        <v>56.3</v>
      </c>
      <c r="F44" s="8" t="s">
        <v>162</v>
      </c>
      <c r="G44" s="8" t="s">
        <v>163</v>
      </c>
      <c r="H44" s="8">
        <v>43.7</v>
      </c>
      <c r="I44" s="8" t="s">
        <v>165</v>
      </c>
      <c r="J44" s="8" t="s">
        <v>160</v>
      </c>
    </row>
    <row r="45" spans="1:10" x14ac:dyDescent="0.15">
      <c r="A45" s="8">
        <v>2004</v>
      </c>
      <c r="B45" s="9">
        <v>37694</v>
      </c>
      <c r="C45" s="10">
        <v>599</v>
      </c>
      <c r="D45" s="11">
        <v>43.7</v>
      </c>
      <c r="E45" s="11">
        <v>56.3</v>
      </c>
      <c r="F45" s="8" t="s">
        <v>162</v>
      </c>
      <c r="G45" s="8" t="s">
        <v>163</v>
      </c>
      <c r="H45" s="8">
        <v>43.7</v>
      </c>
      <c r="I45" s="8" t="s">
        <v>165</v>
      </c>
      <c r="J45" s="8" t="s">
        <v>160</v>
      </c>
    </row>
    <row r="46" spans="1:10" x14ac:dyDescent="0.15">
      <c r="A46" s="8">
        <v>2004</v>
      </c>
      <c r="B46" s="9">
        <v>37695</v>
      </c>
      <c r="C46" s="10">
        <v>598</v>
      </c>
      <c r="D46" s="11">
        <v>43.7</v>
      </c>
      <c r="E46" s="11">
        <v>56.3</v>
      </c>
      <c r="F46" s="8" t="s">
        <v>162</v>
      </c>
      <c r="G46" s="8" t="s">
        <v>163</v>
      </c>
      <c r="H46" s="8">
        <v>43.7</v>
      </c>
      <c r="I46" s="8" t="s">
        <v>165</v>
      </c>
      <c r="J46" s="8" t="s">
        <v>160</v>
      </c>
    </row>
    <row r="47" spans="1:10" x14ac:dyDescent="0.15">
      <c r="A47" s="8">
        <v>2004</v>
      </c>
      <c r="B47" s="9">
        <v>37696</v>
      </c>
      <c r="C47" s="10">
        <v>597</v>
      </c>
      <c r="D47" s="11">
        <v>43.7</v>
      </c>
      <c r="E47" s="11">
        <v>56.3</v>
      </c>
      <c r="F47" s="8" t="s">
        <v>162</v>
      </c>
      <c r="G47" s="8" t="s">
        <v>163</v>
      </c>
      <c r="H47" s="8">
        <v>43.7</v>
      </c>
      <c r="I47" s="8" t="s">
        <v>165</v>
      </c>
      <c r="J47" s="8" t="s">
        <v>160</v>
      </c>
    </row>
    <row r="48" spans="1:10" x14ac:dyDescent="0.15">
      <c r="A48" s="8">
        <v>2004</v>
      </c>
      <c r="B48" s="9">
        <v>37697</v>
      </c>
      <c r="C48" s="10">
        <v>596</v>
      </c>
      <c r="D48" s="11">
        <v>43.7</v>
      </c>
      <c r="E48" s="11">
        <v>56.3</v>
      </c>
      <c r="F48" s="8" t="s">
        <v>162</v>
      </c>
      <c r="G48" s="8" t="s">
        <v>163</v>
      </c>
      <c r="H48" s="8">
        <v>43.7</v>
      </c>
      <c r="I48" s="8" t="s">
        <v>165</v>
      </c>
      <c r="J48" s="8" t="s">
        <v>160</v>
      </c>
    </row>
    <row r="49" spans="1:10" x14ac:dyDescent="0.15">
      <c r="A49" s="8">
        <v>2004</v>
      </c>
      <c r="B49" s="9">
        <v>37698</v>
      </c>
      <c r="C49" s="10">
        <v>595</v>
      </c>
      <c r="D49" s="11">
        <v>43.7</v>
      </c>
      <c r="E49" s="11">
        <v>56.3</v>
      </c>
      <c r="F49" s="8" t="s">
        <v>162</v>
      </c>
      <c r="G49" s="8" t="s">
        <v>163</v>
      </c>
      <c r="H49" s="8">
        <v>43.7</v>
      </c>
      <c r="I49" s="8" t="s">
        <v>165</v>
      </c>
      <c r="J49" s="8" t="s">
        <v>160</v>
      </c>
    </row>
    <row r="50" spans="1:10" x14ac:dyDescent="0.15">
      <c r="A50" s="8">
        <v>2004</v>
      </c>
      <c r="B50" s="9">
        <v>37699</v>
      </c>
      <c r="C50" s="10">
        <v>594</v>
      </c>
      <c r="D50" s="11">
        <v>43.7</v>
      </c>
      <c r="E50" s="11">
        <v>56.3</v>
      </c>
      <c r="F50" s="8" t="s">
        <v>162</v>
      </c>
      <c r="G50" s="8" t="s">
        <v>163</v>
      </c>
      <c r="H50" s="8">
        <v>43.7</v>
      </c>
      <c r="I50" s="8" t="s">
        <v>165</v>
      </c>
      <c r="J50" s="8" t="s">
        <v>160</v>
      </c>
    </row>
    <row r="51" spans="1:10" x14ac:dyDescent="0.15">
      <c r="A51" s="8">
        <v>2004</v>
      </c>
      <c r="B51" s="9">
        <v>37700</v>
      </c>
      <c r="C51" s="10">
        <v>593</v>
      </c>
      <c r="D51" s="11">
        <v>43.7</v>
      </c>
      <c r="E51" s="11">
        <v>56.3</v>
      </c>
      <c r="F51" s="8" t="s">
        <v>162</v>
      </c>
      <c r="G51" s="8" t="s">
        <v>163</v>
      </c>
      <c r="H51" s="8">
        <v>43.7</v>
      </c>
      <c r="I51" s="8" t="s">
        <v>165</v>
      </c>
      <c r="J51" s="8" t="s">
        <v>160</v>
      </c>
    </row>
    <row r="52" spans="1:10" x14ac:dyDescent="0.15">
      <c r="A52" s="8">
        <v>2004</v>
      </c>
      <c r="B52" s="9">
        <v>37701</v>
      </c>
      <c r="C52" s="10">
        <v>592</v>
      </c>
      <c r="D52" s="11">
        <v>43.7</v>
      </c>
      <c r="E52" s="11">
        <v>56.3</v>
      </c>
      <c r="F52" s="8" t="s">
        <v>162</v>
      </c>
      <c r="G52" s="8" t="s">
        <v>163</v>
      </c>
      <c r="H52" s="8">
        <v>43.7</v>
      </c>
      <c r="I52" s="8" t="s">
        <v>165</v>
      </c>
      <c r="J52" s="8" t="s">
        <v>160</v>
      </c>
    </row>
    <row r="53" spans="1:10" x14ac:dyDescent="0.15">
      <c r="A53" s="8">
        <v>2004</v>
      </c>
      <c r="B53" s="9">
        <v>37702</v>
      </c>
      <c r="C53" s="10">
        <v>591</v>
      </c>
      <c r="D53" s="11">
        <v>43.7</v>
      </c>
      <c r="E53" s="11">
        <v>56.3</v>
      </c>
      <c r="F53" s="8" t="s">
        <v>162</v>
      </c>
      <c r="G53" s="8" t="s">
        <v>163</v>
      </c>
      <c r="H53" s="8">
        <v>43.7</v>
      </c>
      <c r="I53" s="8" t="s">
        <v>165</v>
      </c>
      <c r="J53" s="8" t="s">
        <v>160</v>
      </c>
    </row>
    <row r="54" spans="1:10" x14ac:dyDescent="0.15">
      <c r="A54" s="8">
        <v>2004</v>
      </c>
      <c r="B54" s="9">
        <v>37703</v>
      </c>
      <c r="C54" s="10">
        <v>590</v>
      </c>
      <c r="D54" s="11">
        <v>43.7</v>
      </c>
      <c r="E54" s="11">
        <v>56.3</v>
      </c>
      <c r="F54" s="8" t="s">
        <v>162</v>
      </c>
      <c r="G54" s="8" t="s">
        <v>163</v>
      </c>
      <c r="H54" s="8">
        <v>43.7</v>
      </c>
      <c r="I54" s="8" t="s">
        <v>165</v>
      </c>
      <c r="J54" s="8" t="s">
        <v>160</v>
      </c>
    </row>
    <row r="55" spans="1:10" x14ac:dyDescent="0.15">
      <c r="A55" s="8">
        <v>2004</v>
      </c>
      <c r="B55" s="9">
        <v>37704</v>
      </c>
      <c r="C55" s="10">
        <v>589</v>
      </c>
      <c r="D55" s="11">
        <v>43.7</v>
      </c>
      <c r="E55" s="11">
        <v>56.3</v>
      </c>
      <c r="F55" s="8" t="s">
        <v>162</v>
      </c>
      <c r="G55" s="8" t="s">
        <v>163</v>
      </c>
      <c r="H55" s="8">
        <v>43.7</v>
      </c>
      <c r="I55" s="8" t="s">
        <v>165</v>
      </c>
      <c r="J55" s="8" t="s">
        <v>160</v>
      </c>
    </row>
    <row r="56" spans="1:10" x14ac:dyDescent="0.15">
      <c r="A56" s="8">
        <v>2004</v>
      </c>
      <c r="B56" s="9">
        <v>37705</v>
      </c>
      <c r="C56" s="10">
        <v>588</v>
      </c>
      <c r="D56" s="11">
        <v>43.7</v>
      </c>
      <c r="E56" s="11">
        <v>56.3</v>
      </c>
      <c r="F56" s="8" t="s">
        <v>162</v>
      </c>
      <c r="G56" s="8" t="s">
        <v>163</v>
      </c>
      <c r="H56" s="8">
        <v>43.7</v>
      </c>
      <c r="I56" s="8" t="s">
        <v>165</v>
      </c>
      <c r="J56" s="8" t="s">
        <v>160</v>
      </c>
    </row>
    <row r="57" spans="1:10" x14ac:dyDescent="0.15">
      <c r="A57" s="8">
        <v>2004</v>
      </c>
      <c r="B57" s="9">
        <v>37706</v>
      </c>
      <c r="C57" s="10">
        <v>587</v>
      </c>
      <c r="D57" s="11">
        <v>43.7</v>
      </c>
      <c r="E57" s="11">
        <v>56.3</v>
      </c>
      <c r="F57" s="8" t="s">
        <v>162</v>
      </c>
      <c r="G57" s="8" t="s">
        <v>163</v>
      </c>
      <c r="H57" s="8">
        <v>43.7</v>
      </c>
      <c r="I57" s="8" t="s">
        <v>165</v>
      </c>
      <c r="J57" s="8" t="s">
        <v>160</v>
      </c>
    </row>
    <row r="58" spans="1:10" x14ac:dyDescent="0.15">
      <c r="A58" s="8">
        <v>2004</v>
      </c>
      <c r="B58" s="9">
        <v>37707</v>
      </c>
      <c r="C58" s="10">
        <v>586</v>
      </c>
      <c r="D58" s="11">
        <v>43.7</v>
      </c>
      <c r="E58" s="11">
        <v>56.3</v>
      </c>
      <c r="F58" s="8" t="s">
        <v>162</v>
      </c>
      <c r="G58" s="8" t="s">
        <v>163</v>
      </c>
      <c r="H58" s="8">
        <v>43.7</v>
      </c>
      <c r="I58" s="8" t="s">
        <v>165</v>
      </c>
      <c r="J58" s="8" t="s">
        <v>160</v>
      </c>
    </row>
    <row r="59" spans="1:10" x14ac:dyDescent="0.15">
      <c r="A59" s="8">
        <v>2004</v>
      </c>
      <c r="B59" s="9">
        <v>37708</v>
      </c>
      <c r="C59" s="10">
        <v>585</v>
      </c>
      <c r="D59" s="11">
        <v>43.7</v>
      </c>
      <c r="E59" s="11">
        <v>56.3</v>
      </c>
      <c r="F59" s="8" t="s">
        <v>162</v>
      </c>
      <c r="G59" s="8" t="s">
        <v>163</v>
      </c>
      <c r="H59" s="8">
        <v>43.7</v>
      </c>
      <c r="I59" s="8" t="s">
        <v>165</v>
      </c>
      <c r="J59" s="8" t="s">
        <v>160</v>
      </c>
    </row>
    <row r="60" spans="1:10" x14ac:dyDescent="0.15">
      <c r="A60" s="8">
        <v>2004</v>
      </c>
      <c r="B60" s="9">
        <v>37709</v>
      </c>
      <c r="C60" s="10">
        <v>584</v>
      </c>
      <c r="D60" s="11">
        <v>43.7</v>
      </c>
      <c r="E60" s="11">
        <v>56.3</v>
      </c>
      <c r="F60" s="8" t="s">
        <v>162</v>
      </c>
      <c r="G60" s="8" t="s">
        <v>163</v>
      </c>
      <c r="H60" s="8">
        <v>43.7</v>
      </c>
      <c r="I60" s="8" t="s">
        <v>165</v>
      </c>
      <c r="J60" s="8" t="s">
        <v>160</v>
      </c>
    </row>
    <row r="61" spans="1:10" x14ac:dyDescent="0.15">
      <c r="A61" s="8">
        <v>2004</v>
      </c>
      <c r="B61" s="9">
        <v>37710</v>
      </c>
      <c r="C61" s="10">
        <v>583</v>
      </c>
      <c r="D61" s="11">
        <v>43.7</v>
      </c>
      <c r="E61" s="11">
        <v>56.3</v>
      </c>
      <c r="F61" s="8" t="s">
        <v>162</v>
      </c>
      <c r="G61" s="8" t="s">
        <v>163</v>
      </c>
      <c r="H61" s="8">
        <v>43.7</v>
      </c>
      <c r="I61" s="8" t="s">
        <v>165</v>
      </c>
      <c r="J61" s="8" t="s">
        <v>160</v>
      </c>
    </row>
    <row r="62" spans="1:10" x14ac:dyDescent="0.15">
      <c r="A62" s="8">
        <v>2004</v>
      </c>
      <c r="B62" s="9">
        <v>37711</v>
      </c>
      <c r="C62" s="10">
        <v>582</v>
      </c>
      <c r="D62" s="11">
        <v>43.7</v>
      </c>
      <c r="E62" s="11">
        <v>56.3</v>
      </c>
      <c r="F62" s="8" t="s">
        <v>162</v>
      </c>
      <c r="G62" s="8" t="s">
        <v>163</v>
      </c>
      <c r="H62" s="8">
        <v>43.7</v>
      </c>
      <c r="I62" s="8" t="s">
        <v>165</v>
      </c>
      <c r="J62" s="8" t="s">
        <v>160</v>
      </c>
    </row>
    <row r="63" spans="1:10" x14ac:dyDescent="0.15">
      <c r="A63" s="8">
        <v>2004</v>
      </c>
      <c r="B63" s="9">
        <v>37712</v>
      </c>
      <c r="C63" s="10">
        <v>581</v>
      </c>
      <c r="D63" s="11">
        <v>43.7</v>
      </c>
      <c r="E63" s="11">
        <v>56.3</v>
      </c>
      <c r="F63" s="8" t="s">
        <v>162</v>
      </c>
      <c r="G63" s="8" t="s">
        <v>163</v>
      </c>
      <c r="H63" s="8">
        <v>43.7</v>
      </c>
      <c r="I63" s="8" t="s">
        <v>165</v>
      </c>
      <c r="J63" s="8" t="s">
        <v>160</v>
      </c>
    </row>
    <row r="64" spans="1:10" x14ac:dyDescent="0.15">
      <c r="A64" s="8">
        <v>2004</v>
      </c>
      <c r="B64" s="9">
        <v>37713</v>
      </c>
      <c r="C64" s="10">
        <v>580</v>
      </c>
      <c r="D64" s="11">
        <v>43.7</v>
      </c>
      <c r="E64" s="11">
        <v>56.3</v>
      </c>
      <c r="F64" s="8" t="s">
        <v>162</v>
      </c>
      <c r="G64" s="8" t="s">
        <v>163</v>
      </c>
      <c r="H64" s="8">
        <v>43.7</v>
      </c>
      <c r="I64" s="8" t="s">
        <v>165</v>
      </c>
      <c r="J64" s="8" t="s">
        <v>160</v>
      </c>
    </row>
    <row r="65" spans="1:10" x14ac:dyDescent="0.15">
      <c r="A65" s="8">
        <v>2004</v>
      </c>
      <c r="B65" s="9">
        <v>37714</v>
      </c>
      <c r="C65" s="10">
        <v>579</v>
      </c>
      <c r="D65" s="11">
        <v>43.7</v>
      </c>
      <c r="E65" s="11">
        <v>56.3</v>
      </c>
      <c r="F65" s="8" t="s">
        <v>162</v>
      </c>
      <c r="G65" s="8" t="s">
        <v>163</v>
      </c>
      <c r="H65" s="8">
        <v>43.7</v>
      </c>
      <c r="I65" s="8" t="s">
        <v>165</v>
      </c>
      <c r="J65" s="8" t="s">
        <v>160</v>
      </c>
    </row>
    <row r="66" spans="1:10" x14ac:dyDescent="0.15">
      <c r="A66" s="8">
        <v>2004</v>
      </c>
      <c r="B66" s="9">
        <v>37715</v>
      </c>
      <c r="C66" s="10">
        <v>578</v>
      </c>
      <c r="D66" s="11">
        <v>43.7</v>
      </c>
      <c r="E66" s="11">
        <v>56.3</v>
      </c>
      <c r="F66" s="8" t="s">
        <v>162</v>
      </c>
      <c r="G66" s="8" t="s">
        <v>163</v>
      </c>
      <c r="H66" s="8">
        <v>43.7</v>
      </c>
      <c r="I66" s="8" t="s">
        <v>165</v>
      </c>
      <c r="J66" s="8" t="s">
        <v>160</v>
      </c>
    </row>
    <row r="67" spans="1:10" x14ac:dyDescent="0.15">
      <c r="A67" s="8">
        <v>2004</v>
      </c>
      <c r="B67" s="9">
        <v>37716</v>
      </c>
      <c r="C67" s="10">
        <v>577</v>
      </c>
      <c r="D67" s="11">
        <v>43.7</v>
      </c>
      <c r="E67" s="11">
        <v>56.3</v>
      </c>
      <c r="F67" s="8" t="s">
        <v>162</v>
      </c>
      <c r="G67" s="8" t="s">
        <v>163</v>
      </c>
      <c r="H67" s="8">
        <v>43.7</v>
      </c>
      <c r="I67" s="8" t="s">
        <v>165</v>
      </c>
      <c r="J67" s="8" t="s">
        <v>160</v>
      </c>
    </row>
    <row r="68" spans="1:10" x14ac:dyDescent="0.15">
      <c r="A68" s="8">
        <v>2004</v>
      </c>
      <c r="B68" s="9">
        <v>37717</v>
      </c>
      <c r="C68" s="10">
        <v>576</v>
      </c>
      <c r="D68" s="11">
        <v>43.7</v>
      </c>
      <c r="E68" s="11">
        <v>56.3</v>
      </c>
      <c r="F68" s="8" t="s">
        <v>162</v>
      </c>
      <c r="G68" s="8" t="s">
        <v>163</v>
      </c>
      <c r="H68" s="8">
        <v>43.7</v>
      </c>
      <c r="I68" s="8" t="s">
        <v>165</v>
      </c>
      <c r="J68" s="8" t="s">
        <v>160</v>
      </c>
    </row>
    <row r="69" spans="1:10" x14ac:dyDescent="0.15">
      <c r="A69" s="8">
        <v>2004</v>
      </c>
      <c r="B69" s="9">
        <v>37718</v>
      </c>
      <c r="C69" s="10">
        <v>575</v>
      </c>
      <c r="D69" s="11">
        <v>43.7</v>
      </c>
      <c r="E69" s="11">
        <v>56.3</v>
      </c>
      <c r="F69" s="8" t="s">
        <v>162</v>
      </c>
      <c r="G69" s="8" t="s">
        <v>163</v>
      </c>
      <c r="H69" s="8">
        <v>43.7</v>
      </c>
      <c r="I69" s="8" t="s">
        <v>165</v>
      </c>
      <c r="J69" s="8" t="s">
        <v>160</v>
      </c>
    </row>
    <row r="70" spans="1:10" x14ac:dyDescent="0.15">
      <c r="A70" s="8">
        <v>2004</v>
      </c>
      <c r="B70" s="9">
        <v>37719</v>
      </c>
      <c r="C70" s="10">
        <v>574</v>
      </c>
      <c r="D70" s="11">
        <v>43.7</v>
      </c>
      <c r="E70" s="11">
        <v>56.3</v>
      </c>
      <c r="F70" s="8" t="s">
        <v>162</v>
      </c>
      <c r="G70" s="8" t="s">
        <v>163</v>
      </c>
      <c r="H70" s="8">
        <v>43.7</v>
      </c>
      <c r="I70" s="8" t="s">
        <v>165</v>
      </c>
      <c r="J70" s="8" t="s">
        <v>160</v>
      </c>
    </row>
    <row r="71" spans="1:10" x14ac:dyDescent="0.15">
      <c r="A71" s="8">
        <v>2004</v>
      </c>
      <c r="B71" s="9">
        <v>37720</v>
      </c>
      <c r="C71" s="10">
        <v>573</v>
      </c>
      <c r="D71" s="11">
        <v>43.7</v>
      </c>
      <c r="E71" s="11">
        <v>56.3</v>
      </c>
      <c r="F71" s="8" t="s">
        <v>162</v>
      </c>
      <c r="G71" s="8" t="s">
        <v>163</v>
      </c>
      <c r="H71" s="8">
        <v>43.7</v>
      </c>
      <c r="I71" s="8" t="s">
        <v>165</v>
      </c>
      <c r="J71" s="8" t="s">
        <v>160</v>
      </c>
    </row>
    <row r="72" spans="1:10" x14ac:dyDescent="0.15">
      <c r="A72" s="8">
        <v>2004</v>
      </c>
      <c r="B72" s="9">
        <v>37721</v>
      </c>
      <c r="C72" s="10">
        <v>572</v>
      </c>
      <c r="D72" s="11">
        <v>43.7</v>
      </c>
      <c r="E72" s="11">
        <v>56.3</v>
      </c>
      <c r="F72" s="8" t="s">
        <v>162</v>
      </c>
      <c r="G72" s="8" t="s">
        <v>163</v>
      </c>
      <c r="H72" s="8">
        <v>43.7</v>
      </c>
      <c r="I72" s="8" t="s">
        <v>165</v>
      </c>
      <c r="J72" s="8" t="s">
        <v>160</v>
      </c>
    </row>
    <row r="73" spans="1:10" x14ac:dyDescent="0.15">
      <c r="A73" s="8">
        <v>2004</v>
      </c>
      <c r="B73" s="9">
        <v>37722</v>
      </c>
      <c r="C73" s="10">
        <v>571</v>
      </c>
      <c r="D73" s="11">
        <v>43.7</v>
      </c>
      <c r="E73" s="11">
        <v>56.3</v>
      </c>
      <c r="F73" s="8" t="s">
        <v>162</v>
      </c>
      <c r="G73" s="8" t="s">
        <v>163</v>
      </c>
      <c r="H73" s="8">
        <v>43.7</v>
      </c>
      <c r="I73" s="8" t="s">
        <v>165</v>
      </c>
      <c r="J73" s="8" t="s">
        <v>160</v>
      </c>
    </row>
    <row r="74" spans="1:10" x14ac:dyDescent="0.15">
      <c r="A74" s="8">
        <v>2004</v>
      </c>
      <c r="B74" s="9">
        <v>37723</v>
      </c>
      <c r="C74" s="10">
        <v>570</v>
      </c>
      <c r="D74" s="11">
        <v>43.7</v>
      </c>
      <c r="E74" s="11">
        <v>56.3</v>
      </c>
      <c r="F74" s="8" t="s">
        <v>162</v>
      </c>
      <c r="G74" s="8" t="s">
        <v>163</v>
      </c>
      <c r="H74" s="8">
        <v>43.7</v>
      </c>
      <c r="I74" s="8" t="s">
        <v>165</v>
      </c>
      <c r="J74" s="8" t="s">
        <v>160</v>
      </c>
    </row>
    <row r="75" spans="1:10" x14ac:dyDescent="0.15">
      <c r="A75" s="8">
        <v>2004</v>
      </c>
      <c r="B75" s="9">
        <v>37724</v>
      </c>
      <c r="C75" s="10">
        <v>569</v>
      </c>
      <c r="D75" s="11">
        <v>43.7</v>
      </c>
      <c r="E75" s="11">
        <v>56.3</v>
      </c>
      <c r="F75" s="8" t="s">
        <v>162</v>
      </c>
      <c r="G75" s="8" t="s">
        <v>163</v>
      </c>
      <c r="H75" s="8">
        <v>43.7</v>
      </c>
      <c r="I75" s="8" t="s">
        <v>165</v>
      </c>
      <c r="J75" s="8" t="s">
        <v>160</v>
      </c>
    </row>
    <row r="76" spans="1:10" x14ac:dyDescent="0.15">
      <c r="A76" s="8">
        <v>2004</v>
      </c>
      <c r="B76" s="9">
        <v>37725</v>
      </c>
      <c r="C76" s="10">
        <v>568</v>
      </c>
      <c r="D76" s="11">
        <v>43.7</v>
      </c>
      <c r="E76" s="11">
        <v>56.3</v>
      </c>
      <c r="F76" s="8" t="s">
        <v>162</v>
      </c>
      <c r="G76" s="8" t="s">
        <v>163</v>
      </c>
      <c r="H76" s="8">
        <v>43.7</v>
      </c>
      <c r="I76" s="8" t="s">
        <v>165</v>
      </c>
      <c r="J76" s="8" t="s">
        <v>160</v>
      </c>
    </row>
    <row r="77" spans="1:10" x14ac:dyDescent="0.15">
      <c r="A77" s="8">
        <v>2004</v>
      </c>
      <c r="B77" s="9">
        <v>37726</v>
      </c>
      <c r="C77" s="10">
        <v>567</v>
      </c>
      <c r="D77" s="11">
        <v>43.7</v>
      </c>
      <c r="E77" s="11">
        <v>56.3</v>
      </c>
      <c r="F77" s="8" t="s">
        <v>162</v>
      </c>
      <c r="G77" s="8" t="s">
        <v>163</v>
      </c>
      <c r="H77" s="8">
        <v>43.7</v>
      </c>
      <c r="I77" s="8" t="s">
        <v>165</v>
      </c>
      <c r="J77" s="8" t="s">
        <v>160</v>
      </c>
    </row>
    <row r="78" spans="1:10" x14ac:dyDescent="0.15">
      <c r="A78" s="8">
        <v>2004</v>
      </c>
      <c r="B78" s="9">
        <v>37727</v>
      </c>
      <c r="C78" s="10">
        <v>566</v>
      </c>
      <c r="D78" s="11">
        <v>43.7</v>
      </c>
      <c r="E78" s="11">
        <v>56.3</v>
      </c>
      <c r="F78" s="8" t="s">
        <v>162</v>
      </c>
      <c r="G78" s="8" t="s">
        <v>163</v>
      </c>
      <c r="H78" s="8">
        <v>43.7</v>
      </c>
      <c r="I78" s="8" t="s">
        <v>165</v>
      </c>
      <c r="J78" s="8" t="s">
        <v>160</v>
      </c>
    </row>
    <row r="79" spans="1:10" x14ac:dyDescent="0.15">
      <c r="A79" s="8">
        <v>2004</v>
      </c>
      <c r="B79" s="9">
        <v>37728</v>
      </c>
      <c r="C79" s="10">
        <v>565</v>
      </c>
      <c r="D79" s="11">
        <v>43.7</v>
      </c>
      <c r="E79" s="11">
        <v>56.3</v>
      </c>
      <c r="F79" s="8" t="s">
        <v>162</v>
      </c>
      <c r="G79" s="8" t="s">
        <v>163</v>
      </c>
      <c r="H79" s="8">
        <v>43.7</v>
      </c>
      <c r="I79" s="8" t="s">
        <v>165</v>
      </c>
      <c r="J79" s="8" t="s">
        <v>160</v>
      </c>
    </row>
    <row r="80" spans="1:10" x14ac:dyDescent="0.15">
      <c r="A80" s="8">
        <v>2004</v>
      </c>
      <c r="B80" s="9">
        <v>37729</v>
      </c>
      <c r="C80" s="10">
        <v>564</v>
      </c>
      <c r="D80" s="11">
        <v>43.7</v>
      </c>
      <c r="E80" s="11">
        <v>56.3</v>
      </c>
      <c r="F80" s="8" t="s">
        <v>162</v>
      </c>
      <c r="G80" s="8" t="s">
        <v>163</v>
      </c>
      <c r="H80" s="8">
        <v>43.7</v>
      </c>
      <c r="I80" s="8" t="s">
        <v>165</v>
      </c>
      <c r="J80" s="8" t="s">
        <v>160</v>
      </c>
    </row>
    <row r="81" spans="1:10" x14ac:dyDescent="0.15">
      <c r="A81" s="8">
        <v>2004</v>
      </c>
      <c r="B81" s="9">
        <v>37730</v>
      </c>
      <c r="C81" s="10">
        <v>563</v>
      </c>
      <c r="D81" s="11">
        <v>43.7</v>
      </c>
      <c r="E81" s="11">
        <v>56.3</v>
      </c>
      <c r="F81" s="8" t="s">
        <v>162</v>
      </c>
      <c r="G81" s="8" t="s">
        <v>163</v>
      </c>
      <c r="H81" s="8">
        <v>43.7</v>
      </c>
      <c r="I81" s="8" t="s">
        <v>165</v>
      </c>
      <c r="J81" s="8" t="s">
        <v>160</v>
      </c>
    </row>
    <row r="82" spans="1:10" x14ac:dyDescent="0.15">
      <c r="A82" s="8">
        <v>2004</v>
      </c>
      <c r="B82" s="9">
        <v>37731</v>
      </c>
      <c r="C82" s="10">
        <v>562</v>
      </c>
      <c r="D82" s="11">
        <v>43.7</v>
      </c>
      <c r="E82" s="11">
        <v>56.3</v>
      </c>
      <c r="F82" s="8" t="s">
        <v>162</v>
      </c>
      <c r="G82" s="8" t="s">
        <v>163</v>
      </c>
      <c r="H82" s="8">
        <v>43.7</v>
      </c>
      <c r="I82" s="8" t="s">
        <v>165</v>
      </c>
      <c r="J82" s="8" t="s">
        <v>160</v>
      </c>
    </row>
    <row r="83" spans="1:10" x14ac:dyDescent="0.15">
      <c r="A83" s="8">
        <v>2004</v>
      </c>
      <c r="B83" s="9">
        <v>37732</v>
      </c>
      <c r="C83" s="10">
        <v>561</v>
      </c>
      <c r="D83" s="11">
        <v>43.7</v>
      </c>
      <c r="E83" s="11">
        <v>56.3</v>
      </c>
      <c r="F83" s="8" t="s">
        <v>162</v>
      </c>
      <c r="G83" s="8" t="s">
        <v>163</v>
      </c>
      <c r="H83" s="8">
        <v>43.7</v>
      </c>
      <c r="I83" s="8" t="s">
        <v>165</v>
      </c>
      <c r="J83" s="8" t="s">
        <v>160</v>
      </c>
    </row>
    <row r="84" spans="1:10" x14ac:dyDescent="0.15">
      <c r="A84" s="8">
        <v>2004</v>
      </c>
      <c r="B84" s="9">
        <v>37733</v>
      </c>
      <c r="C84" s="10">
        <v>560</v>
      </c>
      <c r="D84" s="11">
        <v>43.7</v>
      </c>
      <c r="E84" s="11">
        <v>56.3</v>
      </c>
      <c r="F84" s="8" t="s">
        <v>162</v>
      </c>
      <c r="G84" s="8" t="s">
        <v>163</v>
      </c>
      <c r="H84" s="8">
        <v>43.7</v>
      </c>
      <c r="I84" s="8" t="s">
        <v>165</v>
      </c>
      <c r="J84" s="8" t="s">
        <v>160</v>
      </c>
    </row>
    <row r="85" spans="1:10" x14ac:dyDescent="0.15">
      <c r="A85" s="8">
        <v>2004</v>
      </c>
      <c r="B85" s="9">
        <v>37734</v>
      </c>
      <c r="C85" s="10">
        <v>559</v>
      </c>
      <c r="D85" s="11">
        <v>43.7</v>
      </c>
      <c r="E85" s="11">
        <v>56.3</v>
      </c>
      <c r="F85" s="8" t="s">
        <v>162</v>
      </c>
      <c r="G85" s="8" t="s">
        <v>163</v>
      </c>
      <c r="H85" s="8">
        <v>43.7</v>
      </c>
      <c r="I85" s="8" t="s">
        <v>165</v>
      </c>
      <c r="J85" s="8" t="s">
        <v>160</v>
      </c>
    </row>
    <row r="86" spans="1:10" x14ac:dyDescent="0.15">
      <c r="A86" s="8">
        <v>2004</v>
      </c>
      <c r="B86" s="9">
        <v>37735</v>
      </c>
      <c r="C86" s="10">
        <v>558</v>
      </c>
      <c r="D86" s="11">
        <v>43.7</v>
      </c>
      <c r="E86" s="11">
        <v>56.3</v>
      </c>
      <c r="F86" s="8" t="s">
        <v>162</v>
      </c>
      <c r="G86" s="8" t="s">
        <v>163</v>
      </c>
      <c r="H86" s="8">
        <v>43.7</v>
      </c>
      <c r="I86" s="8" t="s">
        <v>165</v>
      </c>
      <c r="J86" s="8" t="s">
        <v>160</v>
      </c>
    </row>
    <row r="87" spans="1:10" x14ac:dyDescent="0.15">
      <c r="A87" s="8">
        <v>2004</v>
      </c>
      <c r="B87" s="9">
        <v>37736</v>
      </c>
      <c r="C87" s="10">
        <v>557</v>
      </c>
      <c r="D87" s="11">
        <v>43.7</v>
      </c>
      <c r="E87" s="11">
        <v>56.3</v>
      </c>
      <c r="F87" s="8" t="s">
        <v>162</v>
      </c>
      <c r="G87" s="8" t="s">
        <v>163</v>
      </c>
      <c r="H87" s="8">
        <v>43.7</v>
      </c>
      <c r="I87" s="8" t="s">
        <v>165</v>
      </c>
      <c r="J87" s="8" t="s">
        <v>160</v>
      </c>
    </row>
    <row r="88" spans="1:10" x14ac:dyDescent="0.15">
      <c r="A88" s="8">
        <v>2004</v>
      </c>
      <c r="B88" s="9">
        <v>37737</v>
      </c>
      <c r="C88" s="10">
        <v>556</v>
      </c>
      <c r="D88" s="11">
        <v>43.7</v>
      </c>
      <c r="E88" s="11">
        <v>56.3</v>
      </c>
      <c r="F88" s="8" t="s">
        <v>162</v>
      </c>
      <c r="G88" s="8" t="s">
        <v>163</v>
      </c>
      <c r="H88" s="8">
        <v>43.7</v>
      </c>
      <c r="I88" s="8" t="s">
        <v>165</v>
      </c>
      <c r="J88" s="8" t="s">
        <v>160</v>
      </c>
    </row>
    <row r="89" spans="1:10" x14ac:dyDescent="0.15">
      <c r="A89" s="8">
        <v>2004</v>
      </c>
      <c r="B89" s="9">
        <v>37738</v>
      </c>
      <c r="C89" s="10">
        <v>555</v>
      </c>
      <c r="D89" s="11">
        <v>43.7</v>
      </c>
      <c r="E89" s="11">
        <v>56.3</v>
      </c>
      <c r="F89" s="8" t="s">
        <v>162</v>
      </c>
      <c r="G89" s="8" t="s">
        <v>163</v>
      </c>
      <c r="H89" s="8">
        <v>43.7</v>
      </c>
      <c r="I89" s="8" t="s">
        <v>165</v>
      </c>
      <c r="J89" s="8" t="s">
        <v>160</v>
      </c>
    </row>
    <row r="90" spans="1:10" x14ac:dyDescent="0.15">
      <c r="A90" s="8">
        <v>2004</v>
      </c>
      <c r="B90" s="9">
        <v>37739</v>
      </c>
      <c r="C90" s="10">
        <v>554</v>
      </c>
      <c r="D90" s="11">
        <v>43.7</v>
      </c>
      <c r="E90" s="11">
        <v>56.3</v>
      </c>
      <c r="F90" s="8" t="s">
        <v>162</v>
      </c>
      <c r="G90" s="8" t="s">
        <v>163</v>
      </c>
      <c r="H90" s="8">
        <v>43.7</v>
      </c>
      <c r="I90" s="8" t="s">
        <v>165</v>
      </c>
      <c r="J90" s="8" t="s">
        <v>160</v>
      </c>
    </row>
    <row r="91" spans="1:10" x14ac:dyDescent="0.15">
      <c r="A91" s="8">
        <v>2004</v>
      </c>
      <c r="B91" s="9">
        <v>37740</v>
      </c>
      <c r="C91" s="10">
        <v>553</v>
      </c>
      <c r="D91" s="11">
        <v>43.7</v>
      </c>
      <c r="E91" s="11">
        <v>56.3</v>
      </c>
      <c r="F91" s="8" t="s">
        <v>162</v>
      </c>
      <c r="G91" s="8" t="s">
        <v>163</v>
      </c>
      <c r="H91" s="8">
        <v>43.7</v>
      </c>
      <c r="I91" s="8" t="s">
        <v>165</v>
      </c>
      <c r="J91" s="8" t="s">
        <v>160</v>
      </c>
    </row>
    <row r="92" spans="1:10" x14ac:dyDescent="0.15">
      <c r="A92" s="8">
        <v>2004</v>
      </c>
      <c r="B92" s="9">
        <v>37741</v>
      </c>
      <c r="C92" s="10">
        <v>552</v>
      </c>
      <c r="D92" s="11">
        <v>43.7</v>
      </c>
      <c r="E92" s="11">
        <v>56.3</v>
      </c>
      <c r="F92" s="8" t="s">
        <v>162</v>
      </c>
      <c r="G92" s="8" t="s">
        <v>163</v>
      </c>
      <c r="H92" s="8">
        <v>43.7</v>
      </c>
      <c r="I92" s="8" t="s">
        <v>165</v>
      </c>
      <c r="J92" s="8" t="s">
        <v>160</v>
      </c>
    </row>
    <row r="93" spans="1:10" x14ac:dyDescent="0.15">
      <c r="A93" s="8">
        <v>2004</v>
      </c>
      <c r="B93" s="9">
        <v>37742</v>
      </c>
      <c r="C93" s="10">
        <v>551</v>
      </c>
      <c r="D93" s="11">
        <v>43.7</v>
      </c>
      <c r="E93" s="11">
        <v>56.3</v>
      </c>
      <c r="F93" s="8" t="s">
        <v>162</v>
      </c>
      <c r="G93" s="8" t="s">
        <v>163</v>
      </c>
      <c r="H93" s="8">
        <v>43.7</v>
      </c>
      <c r="I93" s="8" t="s">
        <v>165</v>
      </c>
      <c r="J93" s="8" t="s">
        <v>160</v>
      </c>
    </row>
    <row r="94" spans="1:10" x14ac:dyDescent="0.15">
      <c r="A94" s="8">
        <v>2004</v>
      </c>
      <c r="B94" s="9">
        <v>37743</v>
      </c>
      <c r="C94" s="10">
        <v>550</v>
      </c>
      <c r="D94" s="11">
        <v>43.7</v>
      </c>
      <c r="E94" s="11">
        <v>56.3</v>
      </c>
      <c r="F94" s="8" t="s">
        <v>162</v>
      </c>
      <c r="G94" s="8" t="s">
        <v>163</v>
      </c>
      <c r="H94" s="8">
        <v>43.7</v>
      </c>
      <c r="I94" s="8" t="s">
        <v>165</v>
      </c>
      <c r="J94" s="8" t="s">
        <v>160</v>
      </c>
    </row>
    <row r="95" spans="1:10" x14ac:dyDescent="0.15">
      <c r="A95" s="8">
        <v>2004</v>
      </c>
      <c r="B95" s="9">
        <v>37744</v>
      </c>
      <c r="C95" s="10">
        <v>549</v>
      </c>
      <c r="D95" s="11">
        <v>43.7</v>
      </c>
      <c r="E95" s="11">
        <v>56.3</v>
      </c>
      <c r="F95" s="8" t="s">
        <v>162</v>
      </c>
      <c r="G95" s="8" t="s">
        <v>163</v>
      </c>
      <c r="H95" s="8">
        <v>43.7</v>
      </c>
      <c r="I95" s="8" t="s">
        <v>165</v>
      </c>
      <c r="J95" s="8" t="s">
        <v>160</v>
      </c>
    </row>
    <row r="96" spans="1:10" x14ac:dyDescent="0.15">
      <c r="A96" s="8">
        <v>2004</v>
      </c>
      <c r="B96" s="9">
        <v>37745</v>
      </c>
      <c r="C96" s="10">
        <v>548</v>
      </c>
      <c r="D96" s="11">
        <v>43.7</v>
      </c>
      <c r="E96" s="11">
        <v>56.3</v>
      </c>
      <c r="F96" s="8" t="s">
        <v>162</v>
      </c>
      <c r="G96" s="8" t="s">
        <v>163</v>
      </c>
      <c r="H96" s="8">
        <v>43.7</v>
      </c>
      <c r="I96" s="8" t="s">
        <v>165</v>
      </c>
      <c r="J96" s="8" t="s">
        <v>160</v>
      </c>
    </row>
    <row r="97" spans="1:10" x14ac:dyDescent="0.15">
      <c r="A97" s="8">
        <v>2004</v>
      </c>
      <c r="B97" s="9">
        <v>37746</v>
      </c>
      <c r="C97" s="10">
        <v>547</v>
      </c>
      <c r="D97" s="11">
        <v>43.7</v>
      </c>
      <c r="E97" s="11">
        <v>56.3</v>
      </c>
      <c r="F97" s="8" t="s">
        <v>162</v>
      </c>
      <c r="G97" s="8" t="s">
        <v>163</v>
      </c>
      <c r="H97" s="8">
        <v>43.7</v>
      </c>
      <c r="I97" s="8" t="s">
        <v>165</v>
      </c>
      <c r="J97" s="8" t="s">
        <v>160</v>
      </c>
    </row>
    <row r="98" spans="1:10" x14ac:dyDescent="0.15">
      <c r="A98" s="8">
        <v>2004</v>
      </c>
      <c r="B98" s="9">
        <v>37747</v>
      </c>
      <c r="C98" s="10">
        <v>546</v>
      </c>
      <c r="D98" s="11">
        <v>43.7</v>
      </c>
      <c r="E98" s="11">
        <v>56.3</v>
      </c>
      <c r="F98" s="8" t="s">
        <v>162</v>
      </c>
      <c r="G98" s="8" t="s">
        <v>163</v>
      </c>
      <c r="H98" s="8">
        <v>43.7</v>
      </c>
      <c r="I98" s="8" t="s">
        <v>165</v>
      </c>
      <c r="J98" s="8" t="s">
        <v>160</v>
      </c>
    </row>
    <row r="99" spans="1:10" x14ac:dyDescent="0.15">
      <c r="A99" s="8">
        <v>2004</v>
      </c>
      <c r="B99" s="9">
        <v>37748</v>
      </c>
      <c r="C99" s="10">
        <v>545</v>
      </c>
      <c r="D99" s="11">
        <v>43.7</v>
      </c>
      <c r="E99" s="11">
        <v>56.3</v>
      </c>
      <c r="F99" s="8" t="s">
        <v>162</v>
      </c>
      <c r="G99" s="8" t="s">
        <v>163</v>
      </c>
      <c r="H99" s="8">
        <v>43.7</v>
      </c>
      <c r="I99" s="8" t="s">
        <v>165</v>
      </c>
      <c r="J99" s="8" t="s">
        <v>160</v>
      </c>
    </row>
    <row r="100" spans="1:10" x14ac:dyDescent="0.15">
      <c r="A100" s="8">
        <v>2004</v>
      </c>
      <c r="B100" s="9">
        <v>37749</v>
      </c>
      <c r="C100" s="10">
        <v>544</v>
      </c>
      <c r="D100" s="11">
        <v>43.7</v>
      </c>
      <c r="E100" s="11">
        <v>56.3</v>
      </c>
      <c r="F100" s="8" t="s">
        <v>162</v>
      </c>
      <c r="G100" s="8" t="s">
        <v>163</v>
      </c>
      <c r="H100" s="8">
        <v>43.7</v>
      </c>
      <c r="I100" s="8" t="s">
        <v>165</v>
      </c>
      <c r="J100" s="8" t="s">
        <v>160</v>
      </c>
    </row>
    <row r="101" spans="1:10" x14ac:dyDescent="0.15">
      <c r="A101" s="8">
        <v>2004</v>
      </c>
      <c r="B101" s="9">
        <v>37750</v>
      </c>
      <c r="C101" s="10">
        <v>543</v>
      </c>
      <c r="D101" s="11">
        <v>43.7</v>
      </c>
      <c r="E101" s="11">
        <v>56.3</v>
      </c>
      <c r="F101" s="8" t="s">
        <v>162</v>
      </c>
      <c r="G101" s="8" t="s">
        <v>163</v>
      </c>
      <c r="H101" s="8">
        <v>43.7</v>
      </c>
      <c r="I101" s="8" t="s">
        <v>165</v>
      </c>
      <c r="J101" s="8" t="s">
        <v>160</v>
      </c>
    </row>
    <row r="102" spans="1:10" x14ac:dyDescent="0.15">
      <c r="A102" s="8">
        <v>2004</v>
      </c>
      <c r="B102" s="9">
        <v>37751</v>
      </c>
      <c r="C102" s="10">
        <v>542</v>
      </c>
      <c r="D102" s="11">
        <v>43.7</v>
      </c>
      <c r="E102" s="11">
        <v>56.3</v>
      </c>
      <c r="F102" s="8" t="s">
        <v>162</v>
      </c>
      <c r="G102" s="8" t="s">
        <v>163</v>
      </c>
      <c r="H102" s="8">
        <v>43.7</v>
      </c>
      <c r="I102" s="8" t="s">
        <v>165</v>
      </c>
      <c r="J102" s="8" t="s">
        <v>160</v>
      </c>
    </row>
    <row r="103" spans="1:10" x14ac:dyDescent="0.15">
      <c r="A103" s="8">
        <v>2004</v>
      </c>
      <c r="B103" s="9">
        <v>37752</v>
      </c>
      <c r="C103" s="10">
        <v>541</v>
      </c>
      <c r="D103" s="11">
        <v>43.7</v>
      </c>
      <c r="E103" s="11">
        <v>56.3</v>
      </c>
      <c r="F103" s="8" t="s">
        <v>162</v>
      </c>
      <c r="G103" s="8" t="s">
        <v>163</v>
      </c>
      <c r="H103" s="8">
        <v>43.7</v>
      </c>
      <c r="I103" s="8" t="s">
        <v>165</v>
      </c>
      <c r="J103" s="8" t="s">
        <v>160</v>
      </c>
    </row>
    <row r="104" spans="1:10" x14ac:dyDescent="0.15">
      <c r="A104" s="8">
        <v>2004</v>
      </c>
      <c r="B104" s="9">
        <v>37753</v>
      </c>
      <c r="C104" s="10">
        <v>540</v>
      </c>
      <c r="D104" s="11">
        <v>43.7</v>
      </c>
      <c r="E104" s="11">
        <v>56.3</v>
      </c>
      <c r="F104" s="8" t="s">
        <v>162</v>
      </c>
      <c r="G104" s="8" t="s">
        <v>163</v>
      </c>
      <c r="H104" s="8">
        <v>43.7</v>
      </c>
      <c r="I104" s="8" t="s">
        <v>165</v>
      </c>
      <c r="J104" s="8" t="s">
        <v>160</v>
      </c>
    </row>
    <row r="105" spans="1:10" x14ac:dyDescent="0.15">
      <c r="A105" s="8">
        <v>2004</v>
      </c>
      <c r="B105" s="9">
        <v>37754</v>
      </c>
      <c r="C105" s="10">
        <v>539</v>
      </c>
      <c r="D105" s="11">
        <v>43.7</v>
      </c>
      <c r="E105" s="11">
        <v>56.3</v>
      </c>
      <c r="F105" s="8" t="s">
        <v>162</v>
      </c>
      <c r="G105" s="8" t="s">
        <v>163</v>
      </c>
      <c r="H105" s="8">
        <v>43.7</v>
      </c>
      <c r="I105" s="8" t="s">
        <v>165</v>
      </c>
      <c r="J105" s="8" t="s">
        <v>160</v>
      </c>
    </row>
    <row r="106" spans="1:10" x14ac:dyDescent="0.15">
      <c r="A106" s="8">
        <v>2004</v>
      </c>
      <c r="B106" s="9">
        <v>37755</v>
      </c>
      <c r="C106" s="10">
        <v>538</v>
      </c>
      <c r="D106" s="11">
        <v>43.7</v>
      </c>
      <c r="E106" s="11">
        <v>56.3</v>
      </c>
      <c r="F106" s="8" t="s">
        <v>162</v>
      </c>
      <c r="G106" s="8" t="s">
        <v>163</v>
      </c>
      <c r="H106" s="8">
        <v>43.7</v>
      </c>
      <c r="I106" s="8" t="s">
        <v>165</v>
      </c>
      <c r="J106" s="8" t="s">
        <v>160</v>
      </c>
    </row>
    <row r="107" spans="1:10" x14ac:dyDescent="0.15">
      <c r="A107" s="8">
        <v>2004</v>
      </c>
      <c r="B107" s="9">
        <v>37756</v>
      </c>
      <c r="C107" s="10">
        <v>537</v>
      </c>
      <c r="D107" s="11">
        <v>43.7</v>
      </c>
      <c r="E107" s="11">
        <v>56.3</v>
      </c>
      <c r="F107" s="8" t="s">
        <v>162</v>
      </c>
      <c r="G107" s="8" t="s">
        <v>163</v>
      </c>
      <c r="H107" s="8">
        <v>43.7</v>
      </c>
      <c r="I107" s="8" t="s">
        <v>165</v>
      </c>
      <c r="J107" s="8" t="s">
        <v>160</v>
      </c>
    </row>
    <row r="108" spans="1:10" x14ac:dyDescent="0.15">
      <c r="A108" s="8">
        <v>2004</v>
      </c>
      <c r="B108" s="9">
        <v>37757</v>
      </c>
      <c r="C108" s="10">
        <v>536</v>
      </c>
      <c r="D108" s="11">
        <v>43.7</v>
      </c>
      <c r="E108" s="11">
        <v>56.3</v>
      </c>
      <c r="F108" s="8" t="s">
        <v>162</v>
      </c>
      <c r="G108" s="8" t="s">
        <v>163</v>
      </c>
      <c r="H108" s="8">
        <v>43.7</v>
      </c>
      <c r="I108" s="8" t="s">
        <v>165</v>
      </c>
      <c r="J108" s="8" t="s">
        <v>160</v>
      </c>
    </row>
    <row r="109" spans="1:10" x14ac:dyDescent="0.15">
      <c r="A109" s="8">
        <v>2004</v>
      </c>
      <c r="B109" s="9">
        <v>37758</v>
      </c>
      <c r="C109" s="10">
        <v>535</v>
      </c>
      <c r="D109" s="11">
        <v>43.7</v>
      </c>
      <c r="E109" s="11">
        <v>56.3</v>
      </c>
      <c r="F109" s="8" t="s">
        <v>162</v>
      </c>
      <c r="G109" s="8" t="s">
        <v>163</v>
      </c>
      <c r="H109" s="8">
        <v>43.7</v>
      </c>
      <c r="I109" s="8" t="s">
        <v>165</v>
      </c>
      <c r="J109" s="8" t="s">
        <v>160</v>
      </c>
    </row>
    <row r="110" spans="1:10" x14ac:dyDescent="0.15">
      <c r="A110" s="8">
        <v>2004</v>
      </c>
      <c r="B110" s="9">
        <v>37759</v>
      </c>
      <c r="C110" s="10">
        <v>534</v>
      </c>
      <c r="D110" s="11">
        <v>43.7</v>
      </c>
      <c r="E110" s="11">
        <v>56.3</v>
      </c>
      <c r="F110" s="8" t="s">
        <v>162</v>
      </c>
      <c r="G110" s="8" t="s">
        <v>163</v>
      </c>
      <c r="H110" s="8">
        <v>43.7</v>
      </c>
      <c r="I110" s="8" t="s">
        <v>165</v>
      </c>
      <c r="J110" s="8" t="s">
        <v>160</v>
      </c>
    </row>
    <row r="111" spans="1:10" x14ac:dyDescent="0.15">
      <c r="A111" s="8">
        <v>2004</v>
      </c>
      <c r="B111" s="9">
        <v>37760</v>
      </c>
      <c r="C111" s="10">
        <v>533</v>
      </c>
      <c r="D111" s="11">
        <v>43.7</v>
      </c>
      <c r="E111" s="11">
        <v>56.3</v>
      </c>
      <c r="F111" s="8" t="s">
        <v>162</v>
      </c>
      <c r="G111" s="8" t="s">
        <v>163</v>
      </c>
      <c r="H111" s="8">
        <v>43.7</v>
      </c>
      <c r="I111" s="8" t="s">
        <v>165</v>
      </c>
      <c r="J111" s="8" t="s">
        <v>160</v>
      </c>
    </row>
    <row r="112" spans="1:10" x14ac:dyDescent="0.15">
      <c r="A112" s="8">
        <v>2004</v>
      </c>
      <c r="B112" s="9">
        <v>37761</v>
      </c>
      <c r="C112" s="10">
        <v>532</v>
      </c>
      <c r="D112" s="11">
        <v>43.7</v>
      </c>
      <c r="E112" s="11">
        <v>56.3</v>
      </c>
      <c r="F112" s="8" t="s">
        <v>162</v>
      </c>
      <c r="G112" s="8" t="s">
        <v>163</v>
      </c>
      <c r="H112" s="8">
        <v>43.7</v>
      </c>
      <c r="I112" s="8" t="s">
        <v>165</v>
      </c>
      <c r="J112" s="8" t="s">
        <v>160</v>
      </c>
    </row>
    <row r="113" spans="1:10" x14ac:dyDescent="0.15">
      <c r="A113" s="8">
        <v>2004</v>
      </c>
      <c r="B113" s="9">
        <v>37762</v>
      </c>
      <c r="C113" s="10">
        <v>531</v>
      </c>
      <c r="D113" s="11">
        <v>43.7</v>
      </c>
      <c r="E113" s="11">
        <v>56.3</v>
      </c>
      <c r="F113" s="8" t="s">
        <v>162</v>
      </c>
      <c r="G113" s="8" t="s">
        <v>163</v>
      </c>
      <c r="H113" s="8">
        <v>43.7</v>
      </c>
      <c r="I113" s="8" t="s">
        <v>165</v>
      </c>
      <c r="J113" s="8" t="s">
        <v>160</v>
      </c>
    </row>
    <row r="114" spans="1:10" x14ac:dyDescent="0.15">
      <c r="A114" s="8">
        <v>2004</v>
      </c>
      <c r="B114" s="9">
        <v>37763</v>
      </c>
      <c r="C114" s="10">
        <v>530</v>
      </c>
      <c r="D114" s="11">
        <v>43.7</v>
      </c>
      <c r="E114" s="11">
        <v>56.3</v>
      </c>
      <c r="F114" s="8" t="s">
        <v>162</v>
      </c>
      <c r="G114" s="8" t="s">
        <v>163</v>
      </c>
      <c r="H114" s="8">
        <v>43.7</v>
      </c>
      <c r="I114" s="8" t="s">
        <v>165</v>
      </c>
      <c r="J114" s="8" t="s">
        <v>160</v>
      </c>
    </row>
    <row r="115" spans="1:10" x14ac:dyDescent="0.15">
      <c r="A115" s="8">
        <v>2004</v>
      </c>
      <c r="B115" s="9">
        <v>37764</v>
      </c>
      <c r="C115" s="10">
        <v>529</v>
      </c>
      <c r="D115" s="11">
        <v>43.7</v>
      </c>
      <c r="E115" s="11">
        <v>56.3</v>
      </c>
      <c r="F115" s="8" t="s">
        <v>162</v>
      </c>
      <c r="G115" s="8" t="s">
        <v>163</v>
      </c>
      <c r="H115" s="8">
        <v>43.7</v>
      </c>
      <c r="I115" s="8" t="s">
        <v>165</v>
      </c>
      <c r="J115" s="8" t="s">
        <v>160</v>
      </c>
    </row>
    <row r="116" spans="1:10" x14ac:dyDescent="0.15">
      <c r="A116" s="8">
        <v>2004</v>
      </c>
      <c r="B116" s="9">
        <v>37765</v>
      </c>
      <c r="C116" s="10">
        <v>528</v>
      </c>
      <c r="D116" s="11">
        <v>43.7</v>
      </c>
      <c r="E116" s="11">
        <v>56.3</v>
      </c>
      <c r="F116" s="8" t="s">
        <v>162</v>
      </c>
      <c r="G116" s="8" t="s">
        <v>163</v>
      </c>
      <c r="H116" s="8">
        <v>43.7</v>
      </c>
      <c r="I116" s="8" t="s">
        <v>165</v>
      </c>
      <c r="J116" s="8" t="s">
        <v>160</v>
      </c>
    </row>
    <row r="117" spans="1:10" x14ac:dyDescent="0.15">
      <c r="A117" s="8">
        <v>2004</v>
      </c>
      <c r="B117" s="9">
        <v>37766</v>
      </c>
      <c r="C117" s="10">
        <v>527</v>
      </c>
      <c r="D117" s="11">
        <v>43.7</v>
      </c>
      <c r="E117" s="11">
        <v>56.3</v>
      </c>
      <c r="F117" s="8" t="s">
        <v>162</v>
      </c>
      <c r="G117" s="8" t="s">
        <v>163</v>
      </c>
      <c r="H117" s="8">
        <v>43.7</v>
      </c>
      <c r="I117" s="8" t="s">
        <v>165</v>
      </c>
      <c r="J117" s="8" t="s">
        <v>160</v>
      </c>
    </row>
    <row r="118" spans="1:10" x14ac:dyDescent="0.15">
      <c r="A118" s="8">
        <v>2004</v>
      </c>
      <c r="B118" s="9">
        <v>37767</v>
      </c>
      <c r="C118" s="10">
        <v>526</v>
      </c>
      <c r="D118" s="11">
        <v>43.7</v>
      </c>
      <c r="E118" s="11">
        <v>56.3</v>
      </c>
      <c r="F118" s="8" t="s">
        <v>162</v>
      </c>
      <c r="G118" s="8" t="s">
        <v>163</v>
      </c>
      <c r="H118" s="8">
        <v>43.7</v>
      </c>
      <c r="I118" s="8" t="s">
        <v>165</v>
      </c>
      <c r="J118" s="8" t="s">
        <v>160</v>
      </c>
    </row>
    <row r="119" spans="1:10" x14ac:dyDescent="0.15">
      <c r="A119" s="8">
        <v>2004</v>
      </c>
      <c r="B119" s="9">
        <v>37768</v>
      </c>
      <c r="C119" s="10">
        <v>525</v>
      </c>
      <c r="D119" s="11">
        <v>43.7</v>
      </c>
      <c r="E119" s="11">
        <v>56.3</v>
      </c>
      <c r="F119" s="8" t="s">
        <v>162</v>
      </c>
      <c r="G119" s="8" t="s">
        <v>163</v>
      </c>
      <c r="H119" s="8">
        <v>43.7</v>
      </c>
      <c r="I119" s="8" t="s">
        <v>165</v>
      </c>
      <c r="J119" s="8" t="s">
        <v>160</v>
      </c>
    </row>
    <row r="120" spans="1:10" x14ac:dyDescent="0.15">
      <c r="A120" s="8">
        <v>2004</v>
      </c>
      <c r="B120" s="9">
        <v>37769</v>
      </c>
      <c r="C120" s="10">
        <v>524</v>
      </c>
      <c r="D120" s="11">
        <v>43.7</v>
      </c>
      <c r="E120" s="11">
        <v>56.3</v>
      </c>
      <c r="F120" s="8" t="s">
        <v>162</v>
      </c>
      <c r="G120" s="8" t="s">
        <v>163</v>
      </c>
      <c r="H120" s="8">
        <v>43.7</v>
      </c>
      <c r="I120" s="8" t="s">
        <v>165</v>
      </c>
      <c r="J120" s="8" t="s">
        <v>160</v>
      </c>
    </row>
    <row r="121" spans="1:10" x14ac:dyDescent="0.15">
      <c r="A121" s="8">
        <v>2004</v>
      </c>
      <c r="B121" s="9">
        <v>37770</v>
      </c>
      <c r="C121" s="10">
        <v>523</v>
      </c>
      <c r="D121" s="11">
        <v>43.7</v>
      </c>
      <c r="E121" s="11">
        <v>56.3</v>
      </c>
      <c r="F121" s="8" t="s">
        <v>162</v>
      </c>
      <c r="G121" s="8" t="s">
        <v>163</v>
      </c>
      <c r="H121" s="8">
        <v>43.7</v>
      </c>
      <c r="I121" s="8" t="s">
        <v>165</v>
      </c>
      <c r="J121" s="8" t="s">
        <v>160</v>
      </c>
    </row>
    <row r="122" spans="1:10" x14ac:dyDescent="0.15">
      <c r="A122" s="8">
        <v>2004</v>
      </c>
      <c r="B122" s="9">
        <v>37771</v>
      </c>
      <c r="C122" s="10">
        <v>522</v>
      </c>
      <c r="D122" s="11">
        <v>43.7</v>
      </c>
      <c r="E122" s="11">
        <v>56.3</v>
      </c>
      <c r="F122" s="8" t="s">
        <v>162</v>
      </c>
      <c r="G122" s="8" t="s">
        <v>163</v>
      </c>
      <c r="H122" s="8">
        <v>43.7</v>
      </c>
      <c r="I122" s="8" t="s">
        <v>165</v>
      </c>
      <c r="J122" s="8" t="s">
        <v>160</v>
      </c>
    </row>
    <row r="123" spans="1:10" x14ac:dyDescent="0.15">
      <c r="A123" s="8">
        <v>2004</v>
      </c>
      <c r="B123" s="9">
        <v>37772</v>
      </c>
      <c r="C123" s="10">
        <v>521</v>
      </c>
      <c r="D123" s="11">
        <v>43.7</v>
      </c>
      <c r="E123" s="11">
        <v>56.3</v>
      </c>
      <c r="F123" s="8" t="s">
        <v>162</v>
      </c>
      <c r="G123" s="8" t="s">
        <v>163</v>
      </c>
      <c r="H123" s="8">
        <v>43.7</v>
      </c>
      <c r="I123" s="8" t="s">
        <v>165</v>
      </c>
      <c r="J123" s="8" t="s">
        <v>160</v>
      </c>
    </row>
    <row r="124" spans="1:10" x14ac:dyDescent="0.15">
      <c r="A124" s="8">
        <v>2004</v>
      </c>
      <c r="B124" s="9">
        <v>37773</v>
      </c>
      <c r="C124" s="10">
        <v>520</v>
      </c>
      <c r="D124" s="11">
        <v>43.7</v>
      </c>
      <c r="E124" s="11">
        <v>56.3</v>
      </c>
      <c r="F124" s="8" t="s">
        <v>162</v>
      </c>
      <c r="G124" s="8" t="s">
        <v>163</v>
      </c>
      <c r="H124" s="8">
        <v>43.7</v>
      </c>
      <c r="I124" s="8" t="s">
        <v>165</v>
      </c>
      <c r="J124" s="8" t="s">
        <v>160</v>
      </c>
    </row>
    <row r="125" spans="1:10" x14ac:dyDescent="0.15">
      <c r="A125" s="8">
        <v>2004</v>
      </c>
      <c r="B125" s="9">
        <v>37774</v>
      </c>
      <c r="C125" s="10">
        <v>519</v>
      </c>
      <c r="D125" s="11">
        <v>43.7</v>
      </c>
      <c r="E125" s="11">
        <v>56.3</v>
      </c>
      <c r="F125" s="8" t="s">
        <v>162</v>
      </c>
      <c r="G125" s="8" t="s">
        <v>163</v>
      </c>
      <c r="H125" s="8">
        <v>43.7</v>
      </c>
      <c r="I125" s="8" t="s">
        <v>165</v>
      </c>
      <c r="J125" s="8" t="s">
        <v>160</v>
      </c>
    </row>
    <row r="126" spans="1:10" x14ac:dyDescent="0.15">
      <c r="A126" s="8">
        <v>2004</v>
      </c>
      <c r="B126" s="9">
        <v>37775</v>
      </c>
      <c r="C126" s="10">
        <v>518</v>
      </c>
      <c r="D126" s="11">
        <v>43.7</v>
      </c>
      <c r="E126" s="11">
        <v>56.3</v>
      </c>
      <c r="F126" s="8" t="s">
        <v>162</v>
      </c>
      <c r="G126" s="8" t="s">
        <v>163</v>
      </c>
      <c r="H126" s="8">
        <v>43.7</v>
      </c>
      <c r="I126" s="8" t="s">
        <v>165</v>
      </c>
      <c r="J126" s="8" t="s">
        <v>160</v>
      </c>
    </row>
    <row r="127" spans="1:10" x14ac:dyDescent="0.15">
      <c r="A127" s="8">
        <v>2004</v>
      </c>
      <c r="B127" s="9">
        <v>37776</v>
      </c>
      <c r="C127" s="10">
        <v>517</v>
      </c>
      <c r="D127" s="11">
        <v>43.7</v>
      </c>
      <c r="E127" s="11">
        <v>56.3</v>
      </c>
      <c r="F127" s="8" t="s">
        <v>162</v>
      </c>
      <c r="G127" s="8" t="s">
        <v>163</v>
      </c>
      <c r="H127" s="8">
        <v>43.7</v>
      </c>
      <c r="I127" s="8" t="s">
        <v>165</v>
      </c>
      <c r="J127" s="8" t="s">
        <v>160</v>
      </c>
    </row>
    <row r="128" spans="1:10" x14ac:dyDescent="0.15">
      <c r="A128" s="8">
        <v>2004</v>
      </c>
      <c r="B128" s="9">
        <v>37777</v>
      </c>
      <c r="C128" s="10">
        <v>516</v>
      </c>
      <c r="D128" s="11">
        <v>43.7</v>
      </c>
      <c r="E128" s="11">
        <v>56.3</v>
      </c>
      <c r="F128" s="8" t="s">
        <v>162</v>
      </c>
      <c r="G128" s="8" t="s">
        <v>163</v>
      </c>
      <c r="H128" s="8">
        <v>43.7</v>
      </c>
      <c r="I128" s="8" t="s">
        <v>165</v>
      </c>
      <c r="J128" s="8" t="s">
        <v>160</v>
      </c>
    </row>
    <row r="129" spans="1:10" x14ac:dyDescent="0.15">
      <c r="A129" s="8">
        <v>2004</v>
      </c>
      <c r="B129" s="9">
        <v>37778</v>
      </c>
      <c r="C129" s="10">
        <v>515</v>
      </c>
      <c r="D129" s="11">
        <v>43.7</v>
      </c>
      <c r="E129" s="11">
        <v>56.3</v>
      </c>
      <c r="F129" s="8" t="s">
        <v>162</v>
      </c>
      <c r="G129" s="8" t="s">
        <v>163</v>
      </c>
      <c r="H129" s="8">
        <v>43.7</v>
      </c>
      <c r="I129" s="8" t="s">
        <v>165</v>
      </c>
      <c r="J129" s="8" t="s">
        <v>160</v>
      </c>
    </row>
    <row r="130" spans="1:10" x14ac:dyDescent="0.15">
      <c r="A130" s="8">
        <v>2004</v>
      </c>
      <c r="B130" s="9">
        <v>37779</v>
      </c>
      <c r="C130" s="10">
        <v>514</v>
      </c>
      <c r="D130" s="11">
        <v>43.7</v>
      </c>
      <c r="E130" s="11">
        <v>56.3</v>
      </c>
      <c r="F130" s="8" t="s">
        <v>162</v>
      </c>
      <c r="G130" s="8" t="s">
        <v>163</v>
      </c>
      <c r="H130" s="8">
        <v>43.7</v>
      </c>
      <c r="I130" s="8" t="s">
        <v>165</v>
      </c>
      <c r="J130" s="8" t="s">
        <v>160</v>
      </c>
    </row>
    <row r="131" spans="1:10" x14ac:dyDescent="0.15">
      <c r="A131" s="8">
        <v>2004</v>
      </c>
      <c r="B131" s="9">
        <v>37780</v>
      </c>
      <c r="C131" s="10">
        <v>513</v>
      </c>
      <c r="D131" s="11">
        <v>43.7</v>
      </c>
      <c r="E131" s="11">
        <v>56.3</v>
      </c>
      <c r="F131" s="8" t="s">
        <v>162</v>
      </c>
      <c r="G131" s="8" t="s">
        <v>163</v>
      </c>
      <c r="H131" s="8">
        <v>43.7</v>
      </c>
      <c r="I131" s="8" t="s">
        <v>165</v>
      </c>
      <c r="J131" s="8" t="s">
        <v>160</v>
      </c>
    </row>
    <row r="132" spans="1:10" x14ac:dyDescent="0.15">
      <c r="A132" s="8">
        <v>2004</v>
      </c>
      <c r="B132" s="9">
        <v>37781</v>
      </c>
      <c r="C132" s="10">
        <v>512</v>
      </c>
      <c r="D132" s="11">
        <v>43.7</v>
      </c>
      <c r="E132" s="11">
        <v>56.3</v>
      </c>
      <c r="F132" s="8" t="s">
        <v>162</v>
      </c>
      <c r="G132" s="8" t="s">
        <v>163</v>
      </c>
      <c r="H132" s="8">
        <v>43.7</v>
      </c>
      <c r="I132" s="8" t="s">
        <v>165</v>
      </c>
      <c r="J132" s="8" t="s">
        <v>160</v>
      </c>
    </row>
    <row r="133" spans="1:10" x14ac:dyDescent="0.15">
      <c r="A133" s="8">
        <v>2004</v>
      </c>
      <c r="B133" s="9">
        <v>37782</v>
      </c>
      <c r="C133" s="10">
        <v>511</v>
      </c>
      <c r="D133" s="11">
        <v>43.7</v>
      </c>
      <c r="E133" s="11">
        <v>56.3</v>
      </c>
      <c r="F133" s="8" t="s">
        <v>162</v>
      </c>
      <c r="G133" s="8" t="s">
        <v>163</v>
      </c>
      <c r="H133" s="8">
        <v>43.7</v>
      </c>
      <c r="I133" s="8" t="s">
        <v>165</v>
      </c>
      <c r="J133" s="8" t="s">
        <v>160</v>
      </c>
    </row>
    <row r="134" spans="1:10" x14ac:dyDescent="0.15">
      <c r="A134" s="8">
        <v>2004</v>
      </c>
      <c r="B134" s="9">
        <v>37783</v>
      </c>
      <c r="C134" s="10">
        <v>510</v>
      </c>
      <c r="D134" s="11">
        <v>43.7</v>
      </c>
      <c r="E134" s="11">
        <v>56.3</v>
      </c>
      <c r="F134" s="8" t="s">
        <v>162</v>
      </c>
      <c r="G134" s="8" t="s">
        <v>163</v>
      </c>
      <c r="H134" s="8">
        <v>43.7</v>
      </c>
      <c r="I134" s="8" t="s">
        <v>165</v>
      </c>
      <c r="J134" s="8" t="s">
        <v>160</v>
      </c>
    </row>
    <row r="135" spans="1:10" x14ac:dyDescent="0.15">
      <c r="A135" s="8">
        <v>2004</v>
      </c>
      <c r="B135" s="9">
        <v>37784</v>
      </c>
      <c r="C135" s="10">
        <v>509</v>
      </c>
      <c r="D135" s="11">
        <v>43.7</v>
      </c>
      <c r="E135" s="11">
        <v>56.3</v>
      </c>
      <c r="F135" s="8" t="s">
        <v>162</v>
      </c>
      <c r="G135" s="8" t="s">
        <v>163</v>
      </c>
      <c r="H135" s="8">
        <v>43.7</v>
      </c>
      <c r="I135" s="8" t="s">
        <v>165</v>
      </c>
      <c r="J135" s="8" t="s">
        <v>160</v>
      </c>
    </row>
    <row r="136" spans="1:10" x14ac:dyDescent="0.15">
      <c r="A136" s="8">
        <v>2004</v>
      </c>
      <c r="B136" s="9">
        <v>37785</v>
      </c>
      <c r="C136" s="10">
        <v>508</v>
      </c>
      <c r="D136" s="11">
        <v>43.7</v>
      </c>
      <c r="E136" s="11">
        <v>56.3</v>
      </c>
      <c r="F136" s="8" t="s">
        <v>162</v>
      </c>
      <c r="G136" s="8" t="s">
        <v>163</v>
      </c>
      <c r="H136" s="8">
        <v>43.7</v>
      </c>
      <c r="I136" s="8" t="s">
        <v>165</v>
      </c>
      <c r="J136" s="8" t="s">
        <v>160</v>
      </c>
    </row>
    <row r="137" spans="1:10" x14ac:dyDescent="0.15">
      <c r="A137" s="8">
        <v>2004</v>
      </c>
      <c r="B137" s="9">
        <v>37786</v>
      </c>
      <c r="C137" s="10">
        <v>507</v>
      </c>
      <c r="D137" s="11">
        <v>43.7</v>
      </c>
      <c r="E137" s="11">
        <v>56.3</v>
      </c>
      <c r="F137" s="8" t="s">
        <v>162</v>
      </c>
      <c r="G137" s="8" t="s">
        <v>163</v>
      </c>
      <c r="H137" s="8">
        <v>43.7</v>
      </c>
      <c r="I137" s="8" t="s">
        <v>165</v>
      </c>
      <c r="J137" s="8" t="s">
        <v>160</v>
      </c>
    </row>
    <row r="138" spans="1:10" x14ac:dyDescent="0.15">
      <c r="A138" s="8">
        <v>2004</v>
      </c>
      <c r="B138" s="9">
        <v>37787</v>
      </c>
      <c r="C138" s="10">
        <v>506</v>
      </c>
      <c r="D138" s="11">
        <v>43.7</v>
      </c>
      <c r="E138" s="11">
        <v>56.3</v>
      </c>
      <c r="F138" s="8" t="s">
        <v>162</v>
      </c>
      <c r="G138" s="8" t="s">
        <v>163</v>
      </c>
      <c r="H138" s="8">
        <v>43.7</v>
      </c>
      <c r="I138" s="8" t="s">
        <v>165</v>
      </c>
      <c r="J138" s="8" t="s">
        <v>160</v>
      </c>
    </row>
    <row r="139" spans="1:10" x14ac:dyDescent="0.15">
      <c r="A139" s="8">
        <v>2004</v>
      </c>
      <c r="B139" s="9">
        <v>37788</v>
      </c>
      <c r="C139" s="10">
        <v>505</v>
      </c>
      <c r="D139" s="11">
        <v>43.7</v>
      </c>
      <c r="E139" s="11">
        <v>56.3</v>
      </c>
      <c r="F139" s="8" t="s">
        <v>162</v>
      </c>
      <c r="G139" s="8" t="s">
        <v>163</v>
      </c>
      <c r="H139" s="8">
        <v>43.7</v>
      </c>
      <c r="I139" s="8" t="s">
        <v>165</v>
      </c>
      <c r="J139" s="8" t="s">
        <v>160</v>
      </c>
    </row>
    <row r="140" spans="1:10" x14ac:dyDescent="0.15">
      <c r="A140" s="8">
        <v>2004</v>
      </c>
      <c r="B140" s="9">
        <v>37789</v>
      </c>
      <c r="C140" s="10">
        <v>504</v>
      </c>
      <c r="D140" s="11">
        <v>43.7</v>
      </c>
      <c r="E140" s="11">
        <v>56.3</v>
      </c>
      <c r="F140" s="8" t="s">
        <v>162</v>
      </c>
      <c r="G140" s="8" t="s">
        <v>163</v>
      </c>
      <c r="H140" s="8">
        <v>43.7</v>
      </c>
      <c r="I140" s="8" t="s">
        <v>165</v>
      </c>
      <c r="J140" s="8" t="s">
        <v>160</v>
      </c>
    </row>
    <row r="141" spans="1:10" x14ac:dyDescent="0.15">
      <c r="A141" s="8">
        <v>2004</v>
      </c>
      <c r="B141" s="9">
        <v>37790</v>
      </c>
      <c r="C141" s="10">
        <v>503</v>
      </c>
      <c r="D141" s="11">
        <v>43.7</v>
      </c>
      <c r="E141" s="11">
        <v>56.3</v>
      </c>
      <c r="F141" s="8" t="s">
        <v>162</v>
      </c>
      <c r="G141" s="8" t="s">
        <v>163</v>
      </c>
      <c r="H141" s="8">
        <v>43.7</v>
      </c>
      <c r="I141" s="8" t="s">
        <v>165</v>
      </c>
      <c r="J141" s="8" t="s">
        <v>160</v>
      </c>
    </row>
    <row r="142" spans="1:10" x14ac:dyDescent="0.15">
      <c r="A142" s="8">
        <v>2004</v>
      </c>
      <c r="B142" s="9">
        <v>37791</v>
      </c>
      <c r="C142" s="10">
        <v>502</v>
      </c>
      <c r="D142" s="11">
        <v>43.7</v>
      </c>
      <c r="E142" s="11">
        <v>56.3</v>
      </c>
      <c r="F142" s="8" t="s">
        <v>162</v>
      </c>
      <c r="G142" s="8" t="s">
        <v>163</v>
      </c>
      <c r="H142" s="8">
        <v>43.7</v>
      </c>
      <c r="I142" s="8" t="s">
        <v>165</v>
      </c>
      <c r="J142" s="8" t="s">
        <v>160</v>
      </c>
    </row>
    <row r="143" spans="1:10" x14ac:dyDescent="0.15">
      <c r="A143" s="8">
        <v>2004</v>
      </c>
      <c r="B143" s="9">
        <v>37792</v>
      </c>
      <c r="C143" s="10">
        <v>501</v>
      </c>
      <c r="D143" s="11">
        <v>43.7</v>
      </c>
      <c r="E143" s="11">
        <v>56.3</v>
      </c>
      <c r="F143" s="8" t="s">
        <v>162</v>
      </c>
      <c r="G143" s="8" t="s">
        <v>163</v>
      </c>
      <c r="H143" s="8">
        <v>43.7</v>
      </c>
      <c r="I143" s="8" t="s">
        <v>165</v>
      </c>
      <c r="J143" s="8" t="s">
        <v>160</v>
      </c>
    </row>
    <row r="144" spans="1:10" x14ac:dyDescent="0.15">
      <c r="A144" s="8">
        <v>2004</v>
      </c>
      <c r="B144" s="9">
        <v>37793</v>
      </c>
      <c r="C144" s="10">
        <v>500</v>
      </c>
      <c r="D144" s="11">
        <v>43.7</v>
      </c>
      <c r="E144" s="11">
        <v>56.3</v>
      </c>
      <c r="F144" s="8" t="s">
        <v>162</v>
      </c>
      <c r="G144" s="8" t="s">
        <v>163</v>
      </c>
      <c r="H144" s="8">
        <v>43.7</v>
      </c>
      <c r="I144" s="8" t="s">
        <v>165</v>
      </c>
      <c r="J144" s="8" t="s">
        <v>160</v>
      </c>
    </row>
    <row r="145" spans="1:10" x14ac:dyDescent="0.15">
      <c r="A145" s="8">
        <v>2004</v>
      </c>
      <c r="B145" s="9">
        <v>37794</v>
      </c>
      <c r="C145" s="10">
        <v>499</v>
      </c>
      <c r="D145" s="11">
        <v>43.7</v>
      </c>
      <c r="E145" s="11">
        <v>56.3</v>
      </c>
      <c r="F145" s="8" t="s">
        <v>162</v>
      </c>
      <c r="G145" s="8" t="s">
        <v>163</v>
      </c>
      <c r="H145" s="8">
        <v>43.7</v>
      </c>
      <c r="I145" s="8" t="s">
        <v>165</v>
      </c>
      <c r="J145" s="8" t="s">
        <v>160</v>
      </c>
    </row>
    <row r="146" spans="1:10" x14ac:dyDescent="0.15">
      <c r="A146" s="8">
        <v>2004</v>
      </c>
      <c r="B146" s="9">
        <v>37795</v>
      </c>
      <c r="C146" s="10">
        <v>498</v>
      </c>
      <c r="D146" s="11">
        <v>43.7</v>
      </c>
      <c r="E146" s="11">
        <v>56.3</v>
      </c>
      <c r="F146" s="8" t="s">
        <v>162</v>
      </c>
      <c r="G146" s="8" t="s">
        <v>163</v>
      </c>
      <c r="H146" s="8">
        <v>43.7</v>
      </c>
      <c r="I146" s="8" t="s">
        <v>165</v>
      </c>
      <c r="J146" s="8" t="s">
        <v>160</v>
      </c>
    </row>
    <row r="147" spans="1:10" x14ac:dyDescent="0.15">
      <c r="A147" s="8">
        <v>2004</v>
      </c>
      <c r="B147" s="9">
        <v>37796</v>
      </c>
      <c r="C147" s="10">
        <v>497</v>
      </c>
      <c r="D147" s="11">
        <v>43.7</v>
      </c>
      <c r="E147" s="11">
        <v>56.3</v>
      </c>
      <c r="F147" s="8" t="s">
        <v>162</v>
      </c>
      <c r="G147" s="8" t="s">
        <v>163</v>
      </c>
      <c r="H147" s="8">
        <v>43.7</v>
      </c>
      <c r="I147" s="8" t="s">
        <v>165</v>
      </c>
      <c r="J147" s="8" t="s">
        <v>160</v>
      </c>
    </row>
    <row r="148" spans="1:10" x14ac:dyDescent="0.15">
      <c r="A148" s="8">
        <v>2004</v>
      </c>
      <c r="B148" s="9">
        <v>37797</v>
      </c>
      <c r="C148" s="10">
        <v>496</v>
      </c>
      <c r="D148" s="11">
        <v>43.7</v>
      </c>
      <c r="E148" s="11">
        <v>56.3</v>
      </c>
      <c r="F148" s="8" t="s">
        <v>162</v>
      </c>
      <c r="G148" s="8" t="s">
        <v>163</v>
      </c>
      <c r="H148" s="8">
        <v>43.7</v>
      </c>
      <c r="I148" s="8" t="s">
        <v>165</v>
      </c>
      <c r="J148" s="8" t="s">
        <v>160</v>
      </c>
    </row>
    <row r="149" spans="1:10" x14ac:dyDescent="0.15">
      <c r="A149" s="8">
        <v>2004</v>
      </c>
      <c r="B149" s="9">
        <v>37798</v>
      </c>
      <c r="C149" s="10">
        <v>495</v>
      </c>
      <c r="D149" s="11">
        <v>43.7</v>
      </c>
      <c r="E149" s="11">
        <v>56.3</v>
      </c>
      <c r="F149" s="8" t="s">
        <v>162</v>
      </c>
      <c r="G149" s="8" t="s">
        <v>163</v>
      </c>
      <c r="H149" s="8">
        <v>43.7</v>
      </c>
      <c r="I149" s="8" t="s">
        <v>165</v>
      </c>
      <c r="J149" s="8" t="s">
        <v>160</v>
      </c>
    </row>
    <row r="150" spans="1:10" x14ac:dyDescent="0.15">
      <c r="A150" s="8">
        <v>2004</v>
      </c>
      <c r="B150" s="9">
        <v>37799</v>
      </c>
      <c r="C150" s="10">
        <v>494</v>
      </c>
      <c r="D150" s="11">
        <v>43.7</v>
      </c>
      <c r="E150" s="11">
        <v>56.3</v>
      </c>
      <c r="F150" s="8" t="s">
        <v>162</v>
      </c>
      <c r="G150" s="8" t="s">
        <v>163</v>
      </c>
      <c r="H150" s="8">
        <v>43.7</v>
      </c>
      <c r="I150" s="8" t="s">
        <v>165</v>
      </c>
      <c r="J150" s="8" t="s">
        <v>160</v>
      </c>
    </row>
    <row r="151" spans="1:10" x14ac:dyDescent="0.15">
      <c r="A151" s="8">
        <v>2004</v>
      </c>
      <c r="B151" s="9">
        <v>37800</v>
      </c>
      <c r="C151" s="10">
        <v>493</v>
      </c>
      <c r="D151" s="11">
        <v>43.7</v>
      </c>
      <c r="E151" s="11">
        <v>56.3</v>
      </c>
      <c r="F151" s="8" t="s">
        <v>162</v>
      </c>
      <c r="G151" s="8" t="s">
        <v>163</v>
      </c>
      <c r="H151" s="8">
        <v>43.7</v>
      </c>
      <c r="I151" s="8" t="s">
        <v>165</v>
      </c>
      <c r="J151" s="8" t="s">
        <v>160</v>
      </c>
    </row>
    <row r="152" spans="1:10" x14ac:dyDescent="0.15">
      <c r="A152" s="8">
        <v>2004</v>
      </c>
      <c r="B152" s="9">
        <v>37801</v>
      </c>
      <c r="C152" s="10">
        <v>492</v>
      </c>
      <c r="D152" s="11">
        <v>43.7</v>
      </c>
      <c r="E152" s="11">
        <v>56.3</v>
      </c>
      <c r="F152" s="8" t="s">
        <v>162</v>
      </c>
      <c r="G152" s="8" t="s">
        <v>163</v>
      </c>
      <c r="H152" s="8">
        <v>43.7</v>
      </c>
      <c r="I152" s="8" t="s">
        <v>165</v>
      </c>
      <c r="J152" s="8" t="s">
        <v>160</v>
      </c>
    </row>
    <row r="153" spans="1:10" x14ac:dyDescent="0.15">
      <c r="A153" s="8">
        <v>2004</v>
      </c>
      <c r="B153" s="9">
        <v>37802</v>
      </c>
      <c r="C153" s="10">
        <v>491</v>
      </c>
      <c r="D153" s="11">
        <v>43.7</v>
      </c>
      <c r="E153" s="11">
        <v>56.3</v>
      </c>
      <c r="F153" s="8" t="s">
        <v>162</v>
      </c>
      <c r="G153" s="8" t="s">
        <v>163</v>
      </c>
      <c r="H153" s="8">
        <v>43.7</v>
      </c>
      <c r="I153" s="8" t="s">
        <v>165</v>
      </c>
      <c r="J153" s="8" t="s">
        <v>160</v>
      </c>
    </row>
    <row r="154" spans="1:10" x14ac:dyDescent="0.15">
      <c r="A154" s="8">
        <v>2004</v>
      </c>
      <c r="B154" s="9">
        <v>37803</v>
      </c>
      <c r="C154" s="10">
        <v>490</v>
      </c>
      <c r="D154" s="11">
        <v>43.7</v>
      </c>
      <c r="E154" s="11">
        <v>56.3</v>
      </c>
      <c r="F154" s="8" t="s">
        <v>162</v>
      </c>
      <c r="G154" s="8" t="s">
        <v>163</v>
      </c>
      <c r="H154" s="8">
        <v>43.7</v>
      </c>
      <c r="I154" s="8" t="s">
        <v>165</v>
      </c>
      <c r="J154" s="8" t="s">
        <v>160</v>
      </c>
    </row>
    <row r="155" spans="1:10" x14ac:dyDescent="0.15">
      <c r="A155" s="8">
        <v>2004</v>
      </c>
      <c r="B155" s="9">
        <v>37804</v>
      </c>
      <c r="C155" s="10">
        <v>489</v>
      </c>
      <c r="D155" s="11">
        <v>43.7</v>
      </c>
      <c r="E155" s="11">
        <v>56.3</v>
      </c>
      <c r="F155" s="8" t="s">
        <v>162</v>
      </c>
      <c r="G155" s="8" t="s">
        <v>163</v>
      </c>
      <c r="H155" s="8">
        <v>43.7</v>
      </c>
      <c r="I155" s="8" t="s">
        <v>165</v>
      </c>
      <c r="J155" s="8" t="s">
        <v>160</v>
      </c>
    </row>
    <row r="156" spans="1:10" x14ac:dyDescent="0.15">
      <c r="A156" s="8">
        <v>2004</v>
      </c>
      <c r="B156" s="9">
        <v>37805</v>
      </c>
      <c r="C156" s="10">
        <v>488</v>
      </c>
      <c r="D156" s="11">
        <v>43.7</v>
      </c>
      <c r="E156" s="11">
        <v>56.3</v>
      </c>
      <c r="F156" s="8" t="s">
        <v>162</v>
      </c>
      <c r="G156" s="8" t="s">
        <v>163</v>
      </c>
      <c r="H156" s="8">
        <v>43.7</v>
      </c>
      <c r="I156" s="8" t="s">
        <v>165</v>
      </c>
      <c r="J156" s="8" t="s">
        <v>160</v>
      </c>
    </row>
    <row r="157" spans="1:10" x14ac:dyDescent="0.15">
      <c r="A157" s="8">
        <v>2004</v>
      </c>
      <c r="B157" s="9">
        <v>37806</v>
      </c>
      <c r="C157" s="10">
        <v>487</v>
      </c>
      <c r="D157" s="11">
        <v>43.7</v>
      </c>
      <c r="E157" s="11">
        <v>56.3</v>
      </c>
      <c r="F157" s="8" t="s">
        <v>162</v>
      </c>
      <c r="G157" s="8" t="s">
        <v>163</v>
      </c>
      <c r="H157" s="8">
        <v>43.7</v>
      </c>
      <c r="I157" s="8" t="s">
        <v>165</v>
      </c>
      <c r="J157" s="8" t="s">
        <v>160</v>
      </c>
    </row>
    <row r="158" spans="1:10" x14ac:dyDescent="0.15">
      <c r="A158" s="8">
        <v>2004</v>
      </c>
      <c r="B158" s="9">
        <v>37807</v>
      </c>
      <c r="C158" s="10">
        <v>486</v>
      </c>
      <c r="D158" s="11">
        <v>43.7</v>
      </c>
      <c r="E158" s="11">
        <v>56.3</v>
      </c>
      <c r="F158" s="8" t="s">
        <v>162</v>
      </c>
      <c r="G158" s="8" t="s">
        <v>163</v>
      </c>
      <c r="H158" s="8">
        <v>43.7</v>
      </c>
      <c r="I158" s="8" t="s">
        <v>165</v>
      </c>
      <c r="J158" s="8" t="s">
        <v>160</v>
      </c>
    </row>
    <row r="159" spans="1:10" x14ac:dyDescent="0.15">
      <c r="A159" s="8">
        <v>2004</v>
      </c>
      <c r="B159" s="9">
        <v>37808</v>
      </c>
      <c r="C159" s="10">
        <v>485</v>
      </c>
      <c r="D159" s="11">
        <v>43.7</v>
      </c>
      <c r="E159" s="11">
        <v>56.3</v>
      </c>
      <c r="F159" s="8" t="s">
        <v>162</v>
      </c>
      <c r="G159" s="8" t="s">
        <v>163</v>
      </c>
      <c r="H159" s="8">
        <v>43.7</v>
      </c>
      <c r="I159" s="8" t="s">
        <v>165</v>
      </c>
      <c r="J159" s="8" t="s">
        <v>160</v>
      </c>
    </row>
    <row r="160" spans="1:10" x14ac:dyDescent="0.15">
      <c r="A160" s="8">
        <v>2004</v>
      </c>
      <c r="B160" s="9">
        <v>37809</v>
      </c>
      <c r="C160" s="10">
        <v>484</v>
      </c>
      <c r="D160" s="11">
        <v>43.7</v>
      </c>
      <c r="E160" s="11">
        <v>56.3</v>
      </c>
      <c r="F160" s="8" t="s">
        <v>162</v>
      </c>
      <c r="G160" s="8" t="s">
        <v>163</v>
      </c>
      <c r="H160" s="8">
        <v>43.7</v>
      </c>
      <c r="I160" s="8" t="s">
        <v>165</v>
      </c>
      <c r="J160" s="8" t="s">
        <v>160</v>
      </c>
    </row>
    <row r="161" spans="1:10" x14ac:dyDescent="0.15">
      <c r="A161" s="8">
        <v>2004</v>
      </c>
      <c r="B161" s="9">
        <v>37810</v>
      </c>
      <c r="C161" s="10">
        <v>483</v>
      </c>
      <c r="D161" s="11">
        <v>43.7</v>
      </c>
      <c r="E161" s="11">
        <v>56.3</v>
      </c>
      <c r="F161" s="8" t="s">
        <v>162</v>
      </c>
      <c r="G161" s="8" t="s">
        <v>163</v>
      </c>
      <c r="H161" s="8">
        <v>43.7</v>
      </c>
      <c r="I161" s="8" t="s">
        <v>165</v>
      </c>
      <c r="J161" s="8" t="s">
        <v>160</v>
      </c>
    </row>
    <row r="162" spans="1:10" x14ac:dyDescent="0.15">
      <c r="A162" s="8">
        <v>2004</v>
      </c>
      <c r="B162" s="9">
        <v>37811</v>
      </c>
      <c r="C162" s="10">
        <v>482</v>
      </c>
      <c r="D162" s="11">
        <v>43.7</v>
      </c>
      <c r="E162" s="11">
        <v>56.3</v>
      </c>
      <c r="F162" s="8" t="s">
        <v>162</v>
      </c>
      <c r="G162" s="8" t="s">
        <v>163</v>
      </c>
      <c r="H162" s="8">
        <v>43.7</v>
      </c>
      <c r="I162" s="8" t="s">
        <v>165</v>
      </c>
      <c r="J162" s="8" t="s">
        <v>160</v>
      </c>
    </row>
    <row r="163" spans="1:10" x14ac:dyDescent="0.15">
      <c r="A163" s="8">
        <v>2004</v>
      </c>
      <c r="B163" s="9">
        <v>37812</v>
      </c>
      <c r="C163" s="10">
        <v>481</v>
      </c>
      <c r="D163" s="11">
        <v>43.7</v>
      </c>
      <c r="E163" s="11">
        <v>56.3</v>
      </c>
      <c r="F163" s="8" t="s">
        <v>162</v>
      </c>
      <c r="G163" s="8" t="s">
        <v>163</v>
      </c>
      <c r="H163" s="8">
        <v>43.7</v>
      </c>
      <c r="I163" s="8" t="s">
        <v>165</v>
      </c>
      <c r="J163" s="8" t="s">
        <v>160</v>
      </c>
    </row>
    <row r="164" spans="1:10" x14ac:dyDescent="0.15">
      <c r="A164" s="8">
        <v>2004</v>
      </c>
      <c r="B164" s="9">
        <v>37813</v>
      </c>
      <c r="C164" s="10">
        <v>480</v>
      </c>
      <c r="D164" s="11">
        <v>43.7</v>
      </c>
      <c r="E164" s="11">
        <v>56.3</v>
      </c>
      <c r="F164" s="8" t="s">
        <v>162</v>
      </c>
      <c r="G164" s="8" t="s">
        <v>163</v>
      </c>
      <c r="H164" s="8">
        <v>43.7</v>
      </c>
      <c r="I164" s="8" t="s">
        <v>165</v>
      </c>
      <c r="J164" s="8" t="s">
        <v>160</v>
      </c>
    </row>
    <row r="165" spans="1:10" x14ac:dyDescent="0.15">
      <c r="A165" s="8">
        <v>2004</v>
      </c>
      <c r="B165" s="9">
        <v>37814</v>
      </c>
      <c r="C165" s="10">
        <v>479</v>
      </c>
      <c r="D165" s="11">
        <v>43.7</v>
      </c>
      <c r="E165" s="11">
        <v>56.3</v>
      </c>
      <c r="F165" s="8" t="s">
        <v>162</v>
      </c>
      <c r="G165" s="8" t="s">
        <v>163</v>
      </c>
      <c r="H165" s="8">
        <v>43.7</v>
      </c>
      <c r="I165" s="8" t="s">
        <v>165</v>
      </c>
      <c r="J165" s="8" t="s">
        <v>160</v>
      </c>
    </row>
    <row r="166" spans="1:10" x14ac:dyDescent="0.15">
      <c r="A166" s="8">
        <v>2004</v>
      </c>
      <c r="B166" s="9">
        <v>37815</v>
      </c>
      <c r="C166" s="10">
        <v>478</v>
      </c>
      <c r="D166" s="11">
        <v>43.7</v>
      </c>
      <c r="E166" s="11">
        <v>56.3</v>
      </c>
      <c r="F166" s="8" t="s">
        <v>162</v>
      </c>
      <c r="G166" s="8" t="s">
        <v>163</v>
      </c>
      <c r="H166" s="8">
        <v>43.7</v>
      </c>
      <c r="I166" s="8" t="s">
        <v>165</v>
      </c>
      <c r="J166" s="8" t="s">
        <v>160</v>
      </c>
    </row>
    <row r="167" spans="1:10" x14ac:dyDescent="0.15">
      <c r="A167" s="8">
        <v>2004</v>
      </c>
      <c r="B167" s="9">
        <v>37816</v>
      </c>
      <c r="C167" s="10">
        <v>477</v>
      </c>
      <c r="D167" s="11">
        <v>43.7</v>
      </c>
      <c r="E167" s="11">
        <v>56.3</v>
      </c>
      <c r="F167" s="8" t="s">
        <v>162</v>
      </c>
      <c r="G167" s="8" t="s">
        <v>163</v>
      </c>
      <c r="H167" s="8">
        <v>43.7</v>
      </c>
      <c r="I167" s="8" t="s">
        <v>165</v>
      </c>
      <c r="J167" s="8" t="s">
        <v>160</v>
      </c>
    </row>
    <row r="168" spans="1:10" x14ac:dyDescent="0.15">
      <c r="A168" s="8">
        <v>2004</v>
      </c>
      <c r="B168" s="9">
        <v>37817</v>
      </c>
      <c r="C168" s="10">
        <v>476</v>
      </c>
      <c r="D168" s="11">
        <v>43.7</v>
      </c>
      <c r="E168" s="11">
        <v>56.3</v>
      </c>
      <c r="F168" s="8" t="s">
        <v>162</v>
      </c>
      <c r="G168" s="8" t="s">
        <v>163</v>
      </c>
      <c r="H168" s="8">
        <v>43.7</v>
      </c>
      <c r="I168" s="8" t="s">
        <v>165</v>
      </c>
      <c r="J168" s="8" t="s">
        <v>160</v>
      </c>
    </row>
    <row r="169" spans="1:10" x14ac:dyDescent="0.15">
      <c r="A169" s="8">
        <v>2004</v>
      </c>
      <c r="B169" s="9">
        <v>37818</v>
      </c>
      <c r="C169" s="10">
        <v>475</v>
      </c>
      <c r="D169" s="11">
        <v>43.7</v>
      </c>
      <c r="E169" s="11">
        <v>56.3</v>
      </c>
      <c r="F169" s="8" t="s">
        <v>162</v>
      </c>
      <c r="G169" s="8" t="s">
        <v>163</v>
      </c>
      <c r="H169" s="8">
        <v>43.7</v>
      </c>
      <c r="I169" s="8" t="s">
        <v>165</v>
      </c>
      <c r="J169" s="8" t="s">
        <v>160</v>
      </c>
    </row>
    <row r="170" spans="1:10" x14ac:dyDescent="0.15">
      <c r="A170" s="8">
        <v>2004</v>
      </c>
      <c r="B170" s="9">
        <v>37819</v>
      </c>
      <c r="C170" s="10">
        <v>474</v>
      </c>
      <c r="D170" s="11">
        <v>43.7</v>
      </c>
      <c r="E170" s="11">
        <v>56.3</v>
      </c>
      <c r="F170" s="8" t="s">
        <v>162</v>
      </c>
      <c r="G170" s="8" t="s">
        <v>163</v>
      </c>
      <c r="H170" s="8">
        <v>43.7</v>
      </c>
      <c r="I170" s="8" t="s">
        <v>165</v>
      </c>
      <c r="J170" s="8" t="s">
        <v>160</v>
      </c>
    </row>
    <row r="171" spans="1:10" x14ac:dyDescent="0.15">
      <c r="A171" s="8">
        <v>2004</v>
      </c>
      <c r="B171" s="9">
        <v>37820</v>
      </c>
      <c r="C171" s="10">
        <v>473</v>
      </c>
      <c r="D171" s="11">
        <v>43.7</v>
      </c>
      <c r="E171" s="11">
        <v>56.3</v>
      </c>
      <c r="F171" s="8" t="s">
        <v>162</v>
      </c>
      <c r="G171" s="8" t="s">
        <v>163</v>
      </c>
      <c r="H171" s="8">
        <v>43.7</v>
      </c>
      <c r="I171" s="8" t="s">
        <v>165</v>
      </c>
      <c r="J171" s="8" t="s">
        <v>160</v>
      </c>
    </row>
    <row r="172" spans="1:10" x14ac:dyDescent="0.15">
      <c r="A172" s="8">
        <v>2004</v>
      </c>
      <c r="B172" s="9">
        <v>37821</v>
      </c>
      <c r="C172" s="10">
        <v>472</v>
      </c>
      <c r="D172" s="11">
        <v>43.7</v>
      </c>
      <c r="E172" s="11">
        <v>56.3</v>
      </c>
      <c r="F172" s="8" t="s">
        <v>162</v>
      </c>
      <c r="G172" s="8" t="s">
        <v>163</v>
      </c>
      <c r="H172" s="8">
        <v>43.7</v>
      </c>
      <c r="I172" s="8" t="s">
        <v>165</v>
      </c>
      <c r="J172" s="8" t="s">
        <v>160</v>
      </c>
    </row>
    <row r="173" spans="1:10" x14ac:dyDescent="0.15">
      <c r="A173" s="8">
        <v>2004</v>
      </c>
      <c r="B173" s="9">
        <v>37822</v>
      </c>
      <c r="C173" s="10">
        <v>471</v>
      </c>
      <c r="D173" s="11">
        <v>43.7</v>
      </c>
      <c r="E173" s="11">
        <v>56.3</v>
      </c>
      <c r="F173" s="8" t="s">
        <v>162</v>
      </c>
      <c r="G173" s="8" t="s">
        <v>163</v>
      </c>
      <c r="H173" s="8">
        <v>43.7</v>
      </c>
      <c r="I173" s="8" t="s">
        <v>165</v>
      </c>
      <c r="J173" s="8" t="s">
        <v>160</v>
      </c>
    </row>
    <row r="174" spans="1:10" x14ac:dyDescent="0.15">
      <c r="A174" s="8">
        <v>2004</v>
      </c>
      <c r="B174" s="9">
        <v>37823</v>
      </c>
      <c r="C174" s="10">
        <v>470</v>
      </c>
      <c r="D174" s="11">
        <v>43.7</v>
      </c>
      <c r="E174" s="11">
        <v>56.3</v>
      </c>
      <c r="F174" s="8" t="s">
        <v>162</v>
      </c>
      <c r="G174" s="8" t="s">
        <v>163</v>
      </c>
      <c r="H174" s="8">
        <v>43.7</v>
      </c>
      <c r="I174" s="8" t="s">
        <v>165</v>
      </c>
      <c r="J174" s="8" t="s">
        <v>160</v>
      </c>
    </row>
    <row r="175" spans="1:10" x14ac:dyDescent="0.15">
      <c r="A175" s="8">
        <v>2004</v>
      </c>
      <c r="B175" s="9">
        <v>37824</v>
      </c>
      <c r="C175" s="10">
        <v>469</v>
      </c>
      <c r="D175" s="11">
        <v>43.7</v>
      </c>
      <c r="E175" s="11">
        <v>56.3</v>
      </c>
      <c r="F175" s="8" t="s">
        <v>162</v>
      </c>
      <c r="G175" s="8" t="s">
        <v>163</v>
      </c>
      <c r="H175" s="8">
        <v>43.7</v>
      </c>
      <c r="I175" s="8" t="s">
        <v>165</v>
      </c>
      <c r="J175" s="8" t="s">
        <v>160</v>
      </c>
    </row>
    <row r="176" spans="1:10" x14ac:dyDescent="0.15">
      <c r="A176" s="8">
        <v>2004</v>
      </c>
      <c r="B176" s="9">
        <v>37825</v>
      </c>
      <c r="C176" s="10">
        <v>468</v>
      </c>
      <c r="D176" s="11">
        <v>43.7</v>
      </c>
      <c r="E176" s="11">
        <v>56.3</v>
      </c>
      <c r="F176" s="8" t="s">
        <v>162</v>
      </c>
      <c r="G176" s="8" t="s">
        <v>163</v>
      </c>
      <c r="H176" s="8">
        <v>43.7</v>
      </c>
      <c r="I176" s="8" t="s">
        <v>165</v>
      </c>
      <c r="J176" s="8" t="s">
        <v>160</v>
      </c>
    </row>
    <row r="177" spans="1:10" x14ac:dyDescent="0.15">
      <c r="A177" s="8">
        <v>2004</v>
      </c>
      <c r="B177" s="9">
        <v>37826</v>
      </c>
      <c r="C177" s="10">
        <v>467</v>
      </c>
      <c r="D177" s="11">
        <v>43.7</v>
      </c>
      <c r="E177" s="11">
        <v>56.3</v>
      </c>
      <c r="F177" s="8" t="s">
        <v>162</v>
      </c>
      <c r="G177" s="8" t="s">
        <v>163</v>
      </c>
      <c r="H177" s="8">
        <v>43.7</v>
      </c>
      <c r="I177" s="8" t="s">
        <v>165</v>
      </c>
      <c r="J177" s="8" t="s">
        <v>160</v>
      </c>
    </row>
    <row r="178" spans="1:10" x14ac:dyDescent="0.15">
      <c r="A178" s="8">
        <v>2004</v>
      </c>
      <c r="B178" s="9">
        <v>37827</v>
      </c>
      <c r="C178" s="10">
        <v>466</v>
      </c>
      <c r="D178" s="11">
        <v>43.7</v>
      </c>
      <c r="E178" s="11">
        <v>56.3</v>
      </c>
      <c r="F178" s="8" t="s">
        <v>162</v>
      </c>
      <c r="G178" s="8" t="s">
        <v>163</v>
      </c>
      <c r="H178" s="8">
        <v>43.7</v>
      </c>
      <c r="I178" s="8" t="s">
        <v>165</v>
      </c>
      <c r="J178" s="8" t="s">
        <v>160</v>
      </c>
    </row>
    <row r="179" spans="1:10" x14ac:dyDescent="0.15">
      <c r="A179" s="8">
        <v>2004</v>
      </c>
      <c r="B179" s="9">
        <v>37828</v>
      </c>
      <c r="C179" s="10">
        <v>465</v>
      </c>
      <c r="D179" s="11">
        <v>43.7</v>
      </c>
      <c r="E179" s="11">
        <v>56.3</v>
      </c>
      <c r="F179" s="8" t="s">
        <v>162</v>
      </c>
      <c r="G179" s="8" t="s">
        <v>163</v>
      </c>
      <c r="H179" s="8">
        <v>43.7</v>
      </c>
      <c r="I179" s="8" t="s">
        <v>165</v>
      </c>
      <c r="J179" s="8" t="s">
        <v>160</v>
      </c>
    </row>
    <row r="180" spans="1:10" x14ac:dyDescent="0.15">
      <c r="A180" s="8">
        <v>2004</v>
      </c>
      <c r="B180" s="9">
        <v>37829</v>
      </c>
      <c r="C180" s="10">
        <v>464</v>
      </c>
      <c r="D180" s="11">
        <v>43.7</v>
      </c>
      <c r="E180" s="11">
        <v>56.3</v>
      </c>
      <c r="F180" s="8" t="s">
        <v>162</v>
      </c>
      <c r="G180" s="8" t="s">
        <v>163</v>
      </c>
      <c r="H180" s="8">
        <v>43.7</v>
      </c>
      <c r="I180" s="8" t="s">
        <v>165</v>
      </c>
      <c r="J180" s="8" t="s">
        <v>160</v>
      </c>
    </row>
    <row r="181" spans="1:10" x14ac:dyDescent="0.15">
      <c r="A181" s="8">
        <v>2004</v>
      </c>
      <c r="B181" s="9">
        <v>37830</v>
      </c>
      <c r="C181" s="10">
        <v>463</v>
      </c>
      <c r="D181" s="11">
        <v>43.7</v>
      </c>
      <c r="E181" s="11">
        <v>56.3</v>
      </c>
      <c r="F181" s="8" t="s">
        <v>162</v>
      </c>
      <c r="G181" s="8" t="s">
        <v>163</v>
      </c>
      <c r="H181" s="8">
        <v>43.7</v>
      </c>
      <c r="I181" s="8" t="s">
        <v>165</v>
      </c>
      <c r="J181" s="8" t="s">
        <v>160</v>
      </c>
    </row>
    <row r="182" spans="1:10" x14ac:dyDescent="0.15">
      <c r="A182" s="8">
        <v>2004</v>
      </c>
      <c r="B182" s="9">
        <v>37831</v>
      </c>
      <c r="C182" s="10">
        <v>462</v>
      </c>
      <c r="D182" s="11">
        <v>43.7</v>
      </c>
      <c r="E182" s="11">
        <v>56.3</v>
      </c>
      <c r="F182" s="8" t="s">
        <v>162</v>
      </c>
      <c r="G182" s="8" t="s">
        <v>163</v>
      </c>
      <c r="H182" s="8">
        <v>43.7</v>
      </c>
      <c r="I182" s="8" t="s">
        <v>165</v>
      </c>
      <c r="J182" s="8" t="s">
        <v>160</v>
      </c>
    </row>
    <row r="183" spans="1:10" x14ac:dyDescent="0.15">
      <c r="A183" s="8">
        <v>2004</v>
      </c>
      <c r="B183" s="9">
        <v>37832</v>
      </c>
      <c r="C183" s="10">
        <v>461</v>
      </c>
      <c r="D183" s="11">
        <v>43.7</v>
      </c>
      <c r="E183" s="11">
        <v>56.3</v>
      </c>
      <c r="F183" s="8" t="s">
        <v>162</v>
      </c>
      <c r="G183" s="8" t="s">
        <v>163</v>
      </c>
      <c r="H183" s="8">
        <v>43.7</v>
      </c>
      <c r="I183" s="8" t="s">
        <v>165</v>
      </c>
      <c r="J183" s="8" t="s">
        <v>160</v>
      </c>
    </row>
    <row r="184" spans="1:10" x14ac:dyDescent="0.15">
      <c r="A184" s="8">
        <v>2004</v>
      </c>
      <c r="B184" s="9">
        <v>37833</v>
      </c>
      <c r="C184" s="10">
        <v>460</v>
      </c>
      <c r="D184" s="11">
        <v>43.3</v>
      </c>
      <c r="E184" s="11">
        <v>56.7</v>
      </c>
      <c r="F184" s="8" t="s">
        <v>162</v>
      </c>
      <c r="G184" s="8" t="s">
        <v>163</v>
      </c>
      <c r="H184" s="8">
        <v>43.3</v>
      </c>
      <c r="I184" s="8" t="s">
        <v>165</v>
      </c>
      <c r="J184" s="8" t="s">
        <v>160</v>
      </c>
    </row>
    <row r="185" spans="1:10" x14ac:dyDescent="0.15">
      <c r="A185" s="8">
        <v>2004</v>
      </c>
      <c r="B185" s="9">
        <v>37834</v>
      </c>
      <c r="C185" s="10">
        <v>459</v>
      </c>
      <c r="D185" s="11">
        <v>43.3</v>
      </c>
      <c r="E185" s="11">
        <v>56.7</v>
      </c>
      <c r="F185" s="8" t="s">
        <v>162</v>
      </c>
      <c r="G185" s="8" t="s">
        <v>163</v>
      </c>
      <c r="H185" s="8">
        <v>43.3</v>
      </c>
      <c r="I185" s="8" t="s">
        <v>165</v>
      </c>
      <c r="J185" s="8" t="s">
        <v>160</v>
      </c>
    </row>
    <row r="186" spans="1:10" x14ac:dyDescent="0.15">
      <c r="A186" s="8">
        <v>2004</v>
      </c>
      <c r="B186" s="9">
        <v>37835</v>
      </c>
      <c r="C186" s="10">
        <v>458</v>
      </c>
      <c r="D186" s="11">
        <v>43.3</v>
      </c>
      <c r="E186" s="11">
        <v>56.7</v>
      </c>
      <c r="F186" s="8" t="s">
        <v>162</v>
      </c>
      <c r="G186" s="8" t="s">
        <v>163</v>
      </c>
      <c r="H186" s="8">
        <v>43.3</v>
      </c>
      <c r="I186" s="8" t="s">
        <v>165</v>
      </c>
      <c r="J186" s="8" t="s">
        <v>160</v>
      </c>
    </row>
    <row r="187" spans="1:10" x14ac:dyDescent="0.15">
      <c r="A187" s="8">
        <v>2004</v>
      </c>
      <c r="B187" s="9">
        <v>37836</v>
      </c>
      <c r="C187" s="10">
        <v>457</v>
      </c>
      <c r="D187" s="11">
        <v>43.3</v>
      </c>
      <c r="E187" s="11">
        <v>56.7</v>
      </c>
      <c r="F187" s="8" t="s">
        <v>162</v>
      </c>
      <c r="G187" s="8" t="s">
        <v>163</v>
      </c>
      <c r="H187" s="8">
        <v>43.3</v>
      </c>
      <c r="I187" s="8" t="s">
        <v>165</v>
      </c>
      <c r="J187" s="8" t="s">
        <v>160</v>
      </c>
    </row>
    <row r="188" spans="1:10" x14ac:dyDescent="0.15">
      <c r="A188" s="8">
        <v>2004</v>
      </c>
      <c r="B188" s="9">
        <v>37837</v>
      </c>
      <c r="C188" s="10">
        <v>456</v>
      </c>
      <c r="D188" s="11">
        <v>43.3</v>
      </c>
      <c r="E188" s="11">
        <v>56.7</v>
      </c>
      <c r="F188" s="8" t="s">
        <v>162</v>
      </c>
      <c r="G188" s="8" t="s">
        <v>163</v>
      </c>
      <c r="H188" s="8">
        <v>43.3</v>
      </c>
      <c r="I188" s="8" t="s">
        <v>165</v>
      </c>
      <c r="J188" s="8" t="s">
        <v>160</v>
      </c>
    </row>
    <row r="189" spans="1:10" x14ac:dyDescent="0.15">
      <c r="A189" s="8">
        <v>2004</v>
      </c>
      <c r="B189" s="9">
        <v>37838</v>
      </c>
      <c r="C189" s="10">
        <v>455</v>
      </c>
      <c r="D189" s="11">
        <v>43.3</v>
      </c>
      <c r="E189" s="11">
        <v>56.7</v>
      </c>
      <c r="F189" s="8" t="s">
        <v>162</v>
      </c>
      <c r="G189" s="8" t="s">
        <v>163</v>
      </c>
      <c r="H189" s="8">
        <v>43.3</v>
      </c>
      <c r="I189" s="8" t="s">
        <v>165</v>
      </c>
      <c r="J189" s="8" t="s">
        <v>160</v>
      </c>
    </row>
    <row r="190" spans="1:10" x14ac:dyDescent="0.15">
      <c r="A190" s="8">
        <v>2004</v>
      </c>
      <c r="B190" s="9">
        <v>37839</v>
      </c>
      <c r="C190" s="10">
        <v>454</v>
      </c>
      <c r="D190" s="11">
        <v>43.3</v>
      </c>
      <c r="E190" s="11">
        <v>56.7</v>
      </c>
      <c r="F190" s="8" t="s">
        <v>162</v>
      </c>
      <c r="G190" s="8" t="s">
        <v>163</v>
      </c>
      <c r="H190" s="8">
        <v>43.3</v>
      </c>
      <c r="I190" s="8" t="s">
        <v>165</v>
      </c>
      <c r="J190" s="8" t="s">
        <v>160</v>
      </c>
    </row>
    <row r="191" spans="1:10" x14ac:dyDescent="0.15">
      <c r="A191" s="8">
        <v>2004</v>
      </c>
      <c r="B191" s="9">
        <v>37840</v>
      </c>
      <c r="C191" s="10">
        <v>453</v>
      </c>
      <c r="D191" s="11">
        <v>43.3</v>
      </c>
      <c r="E191" s="11">
        <v>56.7</v>
      </c>
      <c r="F191" s="8" t="s">
        <v>162</v>
      </c>
      <c r="G191" s="8" t="s">
        <v>163</v>
      </c>
      <c r="H191" s="8">
        <v>43.3</v>
      </c>
      <c r="I191" s="8" t="s">
        <v>165</v>
      </c>
      <c r="J191" s="8" t="s">
        <v>160</v>
      </c>
    </row>
    <row r="192" spans="1:10" x14ac:dyDescent="0.15">
      <c r="A192" s="8">
        <v>2004</v>
      </c>
      <c r="B192" s="9">
        <v>37841</v>
      </c>
      <c r="C192" s="10">
        <v>452</v>
      </c>
      <c r="D192" s="11">
        <v>43.3</v>
      </c>
      <c r="E192" s="11">
        <v>56.7</v>
      </c>
      <c r="F192" s="8" t="s">
        <v>162</v>
      </c>
      <c r="G192" s="8" t="s">
        <v>163</v>
      </c>
      <c r="H192" s="8">
        <v>43.3</v>
      </c>
      <c r="I192" s="8" t="s">
        <v>165</v>
      </c>
      <c r="J192" s="8" t="s">
        <v>160</v>
      </c>
    </row>
    <row r="193" spans="1:10" x14ac:dyDescent="0.15">
      <c r="A193" s="8">
        <v>2004</v>
      </c>
      <c r="B193" s="9">
        <v>37842</v>
      </c>
      <c r="C193" s="10">
        <v>451</v>
      </c>
      <c r="D193" s="11">
        <v>43.3</v>
      </c>
      <c r="E193" s="11">
        <v>56.7</v>
      </c>
      <c r="F193" s="8" t="s">
        <v>162</v>
      </c>
      <c r="G193" s="8" t="s">
        <v>163</v>
      </c>
      <c r="H193" s="8">
        <v>43.3</v>
      </c>
      <c r="I193" s="8" t="s">
        <v>165</v>
      </c>
      <c r="J193" s="8" t="s">
        <v>160</v>
      </c>
    </row>
    <row r="194" spans="1:10" x14ac:dyDescent="0.15">
      <c r="A194" s="8">
        <v>2004</v>
      </c>
      <c r="B194" s="9">
        <v>37843</v>
      </c>
      <c r="C194" s="10">
        <v>450</v>
      </c>
      <c r="D194" s="11">
        <v>43.3</v>
      </c>
      <c r="E194" s="11">
        <v>56.7</v>
      </c>
      <c r="F194" s="8" t="s">
        <v>162</v>
      </c>
      <c r="G194" s="8" t="s">
        <v>163</v>
      </c>
      <c r="H194" s="8">
        <v>43.3</v>
      </c>
      <c r="I194" s="8" t="s">
        <v>165</v>
      </c>
      <c r="J194" s="8" t="s">
        <v>160</v>
      </c>
    </row>
    <row r="195" spans="1:10" x14ac:dyDescent="0.15">
      <c r="A195" s="8">
        <v>2004</v>
      </c>
      <c r="B195" s="9">
        <v>37844</v>
      </c>
      <c r="C195" s="10">
        <v>449</v>
      </c>
      <c r="D195" s="11">
        <v>43.3</v>
      </c>
      <c r="E195" s="11">
        <v>56.7</v>
      </c>
      <c r="F195" s="8" t="s">
        <v>162</v>
      </c>
      <c r="G195" s="8" t="s">
        <v>163</v>
      </c>
      <c r="H195" s="8">
        <v>43.3</v>
      </c>
      <c r="I195" s="8" t="s">
        <v>165</v>
      </c>
      <c r="J195" s="8" t="s">
        <v>160</v>
      </c>
    </row>
    <row r="196" spans="1:10" x14ac:dyDescent="0.15">
      <c r="A196" s="8">
        <v>2004</v>
      </c>
      <c r="B196" s="9">
        <v>37845</v>
      </c>
      <c r="C196" s="10">
        <v>448</v>
      </c>
      <c r="D196" s="11">
        <v>43.3</v>
      </c>
      <c r="E196" s="11">
        <v>56.7</v>
      </c>
      <c r="F196" s="8" t="s">
        <v>162</v>
      </c>
      <c r="G196" s="8" t="s">
        <v>163</v>
      </c>
      <c r="H196" s="8">
        <v>43.3</v>
      </c>
      <c r="I196" s="8" t="s">
        <v>165</v>
      </c>
      <c r="J196" s="8" t="s">
        <v>160</v>
      </c>
    </row>
    <row r="197" spans="1:10" x14ac:dyDescent="0.15">
      <c r="A197" s="8">
        <v>2004</v>
      </c>
      <c r="B197" s="9">
        <v>37846</v>
      </c>
      <c r="C197" s="10">
        <v>447</v>
      </c>
      <c r="D197" s="11">
        <v>43.3</v>
      </c>
      <c r="E197" s="11">
        <v>56.7</v>
      </c>
      <c r="F197" s="8" t="s">
        <v>162</v>
      </c>
      <c r="G197" s="8" t="s">
        <v>163</v>
      </c>
      <c r="H197" s="8">
        <v>43.3</v>
      </c>
      <c r="I197" s="8" t="s">
        <v>165</v>
      </c>
      <c r="J197" s="8" t="s">
        <v>160</v>
      </c>
    </row>
    <row r="198" spans="1:10" x14ac:dyDescent="0.15">
      <c r="A198" s="8">
        <v>2004</v>
      </c>
      <c r="B198" s="9">
        <v>37847</v>
      </c>
      <c r="C198" s="10">
        <v>446</v>
      </c>
      <c r="D198" s="11">
        <v>43.3</v>
      </c>
      <c r="E198" s="11">
        <v>56.7</v>
      </c>
      <c r="F198" s="8" t="s">
        <v>162</v>
      </c>
      <c r="G198" s="8" t="s">
        <v>163</v>
      </c>
      <c r="H198" s="8">
        <v>43.3</v>
      </c>
      <c r="I198" s="8" t="s">
        <v>165</v>
      </c>
      <c r="J198" s="8" t="s">
        <v>160</v>
      </c>
    </row>
    <row r="199" spans="1:10" x14ac:dyDescent="0.15">
      <c r="A199" s="8">
        <v>2004</v>
      </c>
      <c r="B199" s="9">
        <v>37848</v>
      </c>
      <c r="C199" s="10">
        <v>445</v>
      </c>
      <c r="D199" s="11">
        <v>43.3</v>
      </c>
      <c r="E199" s="11">
        <v>56.7</v>
      </c>
      <c r="F199" s="8" t="s">
        <v>162</v>
      </c>
      <c r="G199" s="8" t="s">
        <v>163</v>
      </c>
      <c r="H199" s="8">
        <v>43.3</v>
      </c>
      <c r="I199" s="8" t="s">
        <v>165</v>
      </c>
      <c r="J199" s="8" t="s">
        <v>160</v>
      </c>
    </row>
    <row r="200" spans="1:10" x14ac:dyDescent="0.15">
      <c r="A200" s="8">
        <v>2004</v>
      </c>
      <c r="B200" s="9">
        <v>37849</v>
      </c>
      <c r="C200" s="10">
        <v>444</v>
      </c>
      <c r="D200" s="11">
        <v>43.3</v>
      </c>
      <c r="E200" s="11">
        <v>56.7</v>
      </c>
      <c r="F200" s="8" t="s">
        <v>162</v>
      </c>
      <c r="G200" s="8" t="s">
        <v>163</v>
      </c>
      <c r="H200" s="8">
        <v>43.3</v>
      </c>
      <c r="I200" s="8" t="s">
        <v>165</v>
      </c>
      <c r="J200" s="8" t="s">
        <v>160</v>
      </c>
    </row>
    <row r="201" spans="1:10" x14ac:dyDescent="0.15">
      <c r="A201" s="8">
        <v>2004</v>
      </c>
      <c r="B201" s="9">
        <v>37850</v>
      </c>
      <c r="C201" s="10">
        <v>443</v>
      </c>
      <c r="D201" s="11">
        <v>43.3</v>
      </c>
      <c r="E201" s="11">
        <v>56.7</v>
      </c>
      <c r="F201" s="8" t="s">
        <v>162</v>
      </c>
      <c r="G201" s="8" t="s">
        <v>163</v>
      </c>
      <c r="H201" s="8">
        <v>43.3</v>
      </c>
      <c r="I201" s="8" t="s">
        <v>165</v>
      </c>
      <c r="J201" s="8" t="s">
        <v>160</v>
      </c>
    </row>
    <row r="202" spans="1:10" x14ac:dyDescent="0.15">
      <c r="A202" s="8">
        <v>2004</v>
      </c>
      <c r="B202" s="9">
        <v>37851</v>
      </c>
      <c r="C202" s="10">
        <v>442</v>
      </c>
      <c r="D202" s="11">
        <v>43.3</v>
      </c>
      <c r="E202" s="11">
        <v>56.7</v>
      </c>
      <c r="F202" s="8" t="s">
        <v>162</v>
      </c>
      <c r="G202" s="8" t="s">
        <v>163</v>
      </c>
      <c r="H202" s="8">
        <v>43.3</v>
      </c>
      <c r="I202" s="8" t="s">
        <v>165</v>
      </c>
      <c r="J202" s="8" t="s">
        <v>160</v>
      </c>
    </row>
    <row r="203" spans="1:10" x14ac:dyDescent="0.15">
      <c r="A203" s="8">
        <v>2004</v>
      </c>
      <c r="B203" s="9">
        <v>37852</v>
      </c>
      <c r="C203" s="10">
        <v>441</v>
      </c>
      <c r="D203" s="11">
        <v>43.3</v>
      </c>
      <c r="E203" s="11">
        <v>56.7</v>
      </c>
      <c r="F203" s="8" t="s">
        <v>162</v>
      </c>
      <c r="G203" s="8" t="s">
        <v>163</v>
      </c>
      <c r="H203" s="8">
        <v>43.3</v>
      </c>
      <c r="I203" s="8" t="s">
        <v>165</v>
      </c>
      <c r="J203" s="8" t="s">
        <v>160</v>
      </c>
    </row>
    <row r="204" spans="1:10" x14ac:dyDescent="0.15">
      <c r="A204" s="8">
        <v>2004</v>
      </c>
      <c r="B204" s="9">
        <v>37853</v>
      </c>
      <c r="C204" s="10">
        <v>440</v>
      </c>
      <c r="D204" s="11">
        <v>43.3</v>
      </c>
      <c r="E204" s="11">
        <v>56.7</v>
      </c>
      <c r="F204" s="8" t="s">
        <v>162</v>
      </c>
      <c r="G204" s="8" t="s">
        <v>163</v>
      </c>
      <c r="H204" s="8">
        <v>43.3</v>
      </c>
      <c r="I204" s="8" t="s">
        <v>165</v>
      </c>
      <c r="J204" s="8" t="s">
        <v>160</v>
      </c>
    </row>
    <row r="205" spans="1:10" x14ac:dyDescent="0.15">
      <c r="A205" s="8">
        <v>2004</v>
      </c>
      <c r="B205" s="9">
        <v>37854</v>
      </c>
      <c r="C205" s="10">
        <v>439</v>
      </c>
      <c r="D205" s="11">
        <v>43.3</v>
      </c>
      <c r="E205" s="11">
        <v>56.7</v>
      </c>
      <c r="F205" s="8" t="s">
        <v>162</v>
      </c>
      <c r="G205" s="8" t="s">
        <v>163</v>
      </c>
      <c r="H205" s="8">
        <v>43.3</v>
      </c>
      <c r="I205" s="8" t="s">
        <v>165</v>
      </c>
      <c r="J205" s="8" t="s">
        <v>160</v>
      </c>
    </row>
    <row r="206" spans="1:10" x14ac:dyDescent="0.15">
      <c r="A206" s="8">
        <v>2004</v>
      </c>
      <c r="B206" s="9">
        <v>37855</v>
      </c>
      <c r="C206" s="10">
        <v>438</v>
      </c>
      <c r="D206" s="11">
        <v>43.3</v>
      </c>
      <c r="E206" s="11">
        <v>56.7</v>
      </c>
      <c r="F206" s="8" t="s">
        <v>162</v>
      </c>
      <c r="G206" s="8" t="s">
        <v>163</v>
      </c>
      <c r="H206" s="8">
        <v>43.3</v>
      </c>
      <c r="I206" s="8" t="s">
        <v>165</v>
      </c>
      <c r="J206" s="8" t="s">
        <v>160</v>
      </c>
    </row>
    <row r="207" spans="1:10" x14ac:dyDescent="0.15">
      <c r="A207" s="8">
        <v>2004</v>
      </c>
      <c r="B207" s="9">
        <v>37856</v>
      </c>
      <c r="C207" s="10">
        <v>437</v>
      </c>
      <c r="D207" s="11">
        <v>43.3</v>
      </c>
      <c r="E207" s="11">
        <v>56.7</v>
      </c>
      <c r="F207" s="8" t="s">
        <v>162</v>
      </c>
      <c r="G207" s="8" t="s">
        <v>163</v>
      </c>
      <c r="H207" s="8">
        <v>43.3</v>
      </c>
      <c r="I207" s="8" t="s">
        <v>165</v>
      </c>
      <c r="J207" s="8" t="s">
        <v>160</v>
      </c>
    </row>
    <row r="208" spans="1:10" x14ac:dyDescent="0.15">
      <c r="A208" s="8">
        <v>2004</v>
      </c>
      <c r="B208" s="9">
        <v>37857</v>
      </c>
      <c r="C208" s="10">
        <v>436</v>
      </c>
      <c r="D208" s="11">
        <v>43.3</v>
      </c>
      <c r="E208" s="11">
        <v>56.7</v>
      </c>
      <c r="F208" s="8" t="s">
        <v>162</v>
      </c>
      <c r="G208" s="8" t="s">
        <v>163</v>
      </c>
      <c r="H208" s="8">
        <v>43.3</v>
      </c>
      <c r="I208" s="8" t="s">
        <v>165</v>
      </c>
      <c r="J208" s="8" t="s">
        <v>160</v>
      </c>
    </row>
    <row r="209" spans="1:10" x14ac:dyDescent="0.15">
      <c r="A209" s="8">
        <v>2004</v>
      </c>
      <c r="B209" s="9">
        <v>37858</v>
      </c>
      <c r="C209" s="10">
        <v>435</v>
      </c>
      <c r="D209" s="11">
        <v>43.3</v>
      </c>
      <c r="E209" s="11">
        <v>56.7</v>
      </c>
      <c r="F209" s="8" t="s">
        <v>162</v>
      </c>
      <c r="G209" s="8" t="s">
        <v>163</v>
      </c>
      <c r="H209" s="8">
        <v>43.3</v>
      </c>
      <c r="I209" s="8" t="s">
        <v>165</v>
      </c>
      <c r="J209" s="8" t="s">
        <v>160</v>
      </c>
    </row>
    <row r="210" spans="1:10" x14ac:dyDescent="0.15">
      <c r="A210" s="8">
        <v>2004</v>
      </c>
      <c r="B210" s="9">
        <v>37859</v>
      </c>
      <c r="C210" s="10">
        <v>434</v>
      </c>
      <c r="D210" s="11">
        <v>43.3</v>
      </c>
      <c r="E210" s="11">
        <v>56.7</v>
      </c>
      <c r="F210" s="8" t="s">
        <v>162</v>
      </c>
      <c r="G210" s="8" t="s">
        <v>163</v>
      </c>
      <c r="H210" s="8">
        <v>43.3</v>
      </c>
      <c r="I210" s="8" t="s">
        <v>165</v>
      </c>
      <c r="J210" s="8" t="s">
        <v>160</v>
      </c>
    </row>
    <row r="211" spans="1:10" x14ac:dyDescent="0.15">
      <c r="A211" s="8">
        <v>2004</v>
      </c>
      <c r="B211" s="9">
        <v>37860</v>
      </c>
      <c r="C211" s="10">
        <v>433</v>
      </c>
      <c r="D211" s="11">
        <v>43.3</v>
      </c>
      <c r="E211" s="11">
        <v>56.7</v>
      </c>
      <c r="F211" s="8" t="s">
        <v>162</v>
      </c>
      <c r="G211" s="8" t="s">
        <v>163</v>
      </c>
      <c r="H211" s="8">
        <v>43.3</v>
      </c>
      <c r="I211" s="8" t="s">
        <v>165</v>
      </c>
      <c r="J211" s="8" t="s">
        <v>160</v>
      </c>
    </row>
    <row r="212" spans="1:10" x14ac:dyDescent="0.15">
      <c r="A212" s="8">
        <v>2004</v>
      </c>
      <c r="B212" s="9">
        <v>37861</v>
      </c>
      <c r="C212" s="10">
        <v>432</v>
      </c>
      <c r="D212" s="11">
        <v>43.3</v>
      </c>
      <c r="E212" s="11">
        <v>56.7</v>
      </c>
      <c r="F212" s="8" t="s">
        <v>162</v>
      </c>
      <c r="G212" s="8" t="s">
        <v>163</v>
      </c>
      <c r="H212" s="8">
        <v>43.3</v>
      </c>
      <c r="I212" s="8" t="s">
        <v>165</v>
      </c>
      <c r="J212" s="8" t="s">
        <v>160</v>
      </c>
    </row>
    <row r="213" spans="1:10" x14ac:dyDescent="0.15">
      <c r="A213" s="8">
        <v>2004</v>
      </c>
      <c r="B213" s="9">
        <v>37862</v>
      </c>
      <c r="C213" s="10">
        <v>431</v>
      </c>
      <c r="D213" s="11">
        <v>43.3</v>
      </c>
      <c r="E213" s="11">
        <v>56.7</v>
      </c>
      <c r="F213" s="8" t="s">
        <v>162</v>
      </c>
      <c r="G213" s="8" t="s">
        <v>163</v>
      </c>
      <c r="H213" s="8">
        <v>43.3</v>
      </c>
      <c r="I213" s="8" t="s">
        <v>165</v>
      </c>
      <c r="J213" s="8" t="s">
        <v>160</v>
      </c>
    </row>
    <row r="214" spans="1:10" x14ac:dyDescent="0.15">
      <c r="A214" s="8">
        <v>2004</v>
      </c>
      <c r="B214" s="9">
        <v>37863</v>
      </c>
      <c r="C214" s="10">
        <v>430</v>
      </c>
      <c r="D214" s="11">
        <v>43.3</v>
      </c>
      <c r="E214" s="11">
        <v>56.7</v>
      </c>
      <c r="F214" s="8" t="s">
        <v>162</v>
      </c>
      <c r="G214" s="8" t="s">
        <v>163</v>
      </c>
      <c r="H214" s="8">
        <v>43.3</v>
      </c>
      <c r="I214" s="8" t="s">
        <v>165</v>
      </c>
      <c r="J214" s="8" t="s">
        <v>160</v>
      </c>
    </row>
    <row r="215" spans="1:10" x14ac:dyDescent="0.15">
      <c r="A215" s="8">
        <v>2004</v>
      </c>
      <c r="B215" s="9">
        <v>37864</v>
      </c>
      <c r="C215" s="10">
        <v>429</v>
      </c>
      <c r="D215" s="11">
        <v>43.3</v>
      </c>
      <c r="E215" s="11">
        <v>56.7</v>
      </c>
      <c r="F215" s="8" t="s">
        <v>162</v>
      </c>
      <c r="G215" s="8" t="s">
        <v>163</v>
      </c>
      <c r="H215" s="8">
        <v>43.3</v>
      </c>
      <c r="I215" s="8" t="s">
        <v>165</v>
      </c>
      <c r="J215" s="8" t="s">
        <v>160</v>
      </c>
    </row>
    <row r="216" spans="1:10" x14ac:dyDescent="0.15">
      <c r="A216" s="8">
        <v>2004</v>
      </c>
      <c r="B216" s="9">
        <v>37865</v>
      </c>
      <c r="C216" s="10">
        <v>428</v>
      </c>
      <c r="D216" s="11">
        <v>43.3</v>
      </c>
      <c r="E216" s="11">
        <v>56.7</v>
      </c>
      <c r="F216" s="8" t="s">
        <v>162</v>
      </c>
      <c r="G216" s="8" t="s">
        <v>163</v>
      </c>
      <c r="H216" s="8">
        <v>43.3</v>
      </c>
      <c r="I216" s="8" t="s">
        <v>165</v>
      </c>
      <c r="J216" s="8" t="s">
        <v>160</v>
      </c>
    </row>
    <row r="217" spans="1:10" x14ac:dyDescent="0.15">
      <c r="A217" s="8">
        <v>2004</v>
      </c>
      <c r="B217" s="9">
        <v>37866</v>
      </c>
      <c r="C217" s="10">
        <v>427</v>
      </c>
      <c r="D217" s="11">
        <v>43.3</v>
      </c>
      <c r="E217" s="11">
        <v>56.7</v>
      </c>
      <c r="F217" s="8" t="s">
        <v>162</v>
      </c>
      <c r="G217" s="8" t="s">
        <v>163</v>
      </c>
      <c r="H217" s="8">
        <v>43.3</v>
      </c>
      <c r="I217" s="8" t="s">
        <v>165</v>
      </c>
      <c r="J217" s="8" t="s">
        <v>160</v>
      </c>
    </row>
    <row r="218" spans="1:10" x14ac:dyDescent="0.15">
      <c r="A218" s="8">
        <v>2004</v>
      </c>
      <c r="B218" s="9">
        <v>37867</v>
      </c>
      <c r="C218" s="10">
        <v>426</v>
      </c>
      <c r="D218" s="11">
        <v>43.3</v>
      </c>
      <c r="E218" s="11">
        <v>56.7</v>
      </c>
      <c r="F218" s="8" t="s">
        <v>162</v>
      </c>
      <c r="G218" s="8" t="s">
        <v>163</v>
      </c>
      <c r="H218" s="8">
        <v>43.3</v>
      </c>
      <c r="I218" s="8" t="s">
        <v>165</v>
      </c>
      <c r="J218" s="8" t="s">
        <v>160</v>
      </c>
    </row>
    <row r="219" spans="1:10" x14ac:dyDescent="0.15">
      <c r="A219" s="8">
        <v>2004</v>
      </c>
      <c r="B219" s="9">
        <v>37868</v>
      </c>
      <c r="C219" s="10">
        <v>425</v>
      </c>
      <c r="D219" s="11">
        <v>43.3</v>
      </c>
      <c r="E219" s="11">
        <v>56.7</v>
      </c>
      <c r="F219" s="8" t="s">
        <v>162</v>
      </c>
      <c r="G219" s="8" t="s">
        <v>163</v>
      </c>
      <c r="H219" s="8">
        <v>43.3</v>
      </c>
      <c r="I219" s="8" t="s">
        <v>165</v>
      </c>
      <c r="J219" s="8" t="s">
        <v>160</v>
      </c>
    </row>
    <row r="220" spans="1:10" x14ac:dyDescent="0.15">
      <c r="A220" s="8">
        <v>2004</v>
      </c>
      <c r="B220" s="9">
        <v>37869</v>
      </c>
      <c r="C220" s="10">
        <v>424</v>
      </c>
      <c r="D220" s="11">
        <v>43.3</v>
      </c>
      <c r="E220" s="11">
        <v>56.7</v>
      </c>
      <c r="F220" s="8" t="s">
        <v>162</v>
      </c>
      <c r="G220" s="8" t="s">
        <v>163</v>
      </c>
      <c r="H220" s="8">
        <v>43.3</v>
      </c>
      <c r="I220" s="8" t="s">
        <v>165</v>
      </c>
      <c r="J220" s="8" t="s">
        <v>160</v>
      </c>
    </row>
    <row r="221" spans="1:10" x14ac:dyDescent="0.15">
      <c r="A221" s="8">
        <v>2004</v>
      </c>
      <c r="B221" s="9">
        <v>37870</v>
      </c>
      <c r="C221" s="10">
        <v>423</v>
      </c>
      <c r="D221" s="11">
        <v>43.3</v>
      </c>
      <c r="E221" s="11">
        <v>56.7</v>
      </c>
      <c r="F221" s="8" t="s">
        <v>162</v>
      </c>
      <c r="G221" s="8" t="s">
        <v>163</v>
      </c>
      <c r="H221" s="8">
        <v>43.3</v>
      </c>
      <c r="I221" s="8" t="s">
        <v>165</v>
      </c>
      <c r="J221" s="8" t="s">
        <v>160</v>
      </c>
    </row>
    <row r="222" spans="1:10" x14ac:dyDescent="0.15">
      <c r="A222" s="8">
        <v>2004</v>
      </c>
      <c r="B222" s="9">
        <v>37871</v>
      </c>
      <c r="C222" s="10">
        <v>422</v>
      </c>
      <c r="D222" s="11">
        <v>43.3</v>
      </c>
      <c r="E222" s="11">
        <v>56.7</v>
      </c>
      <c r="F222" s="8" t="s">
        <v>162</v>
      </c>
      <c r="G222" s="8" t="s">
        <v>163</v>
      </c>
      <c r="H222" s="8">
        <v>43.3</v>
      </c>
      <c r="I222" s="8" t="s">
        <v>165</v>
      </c>
      <c r="J222" s="8" t="s">
        <v>160</v>
      </c>
    </row>
    <row r="223" spans="1:10" x14ac:dyDescent="0.15">
      <c r="A223" s="8">
        <v>2004</v>
      </c>
      <c r="B223" s="9">
        <v>37872</v>
      </c>
      <c r="C223" s="10">
        <v>421</v>
      </c>
      <c r="D223" s="11">
        <v>43.3</v>
      </c>
      <c r="E223" s="11">
        <v>56.7</v>
      </c>
      <c r="F223" s="8" t="s">
        <v>162</v>
      </c>
      <c r="G223" s="8" t="s">
        <v>163</v>
      </c>
      <c r="H223" s="8">
        <v>43.3</v>
      </c>
      <c r="I223" s="8" t="s">
        <v>165</v>
      </c>
      <c r="J223" s="8" t="s">
        <v>160</v>
      </c>
    </row>
    <row r="224" spans="1:10" x14ac:dyDescent="0.15">
      <c r="A224" s="8">
        <v>2004</v>
      </c>
      <c r="B224" s="9">
        <v>37873</v>
      </c>
      <c r="C224" s="10">
        <v>420</v>
      </c>
      <c r="D224" s="11">
        <v>43.3</v>
      </c>
      <c r="E224" s="11">
        <v>56.7</v>
      </c>
      <c r="F224" s="8" t="s">
        <v>162</v>
      </c>
      <c r="G224" s="8" t="s">
        <v>163</v>
      </c>
      <c r="H224" s="8">
        <v>43.3</v>
      </c>
      <c r="I224" s="8" t="s">
        <v>165</v>
      </c>
      <c r="J224" s="8" t="s">
        <v>160</v>
      </c>
    </row>
    <row r="225" spans="1:10" x14ac:dyDescent="0.15">
      <c r="A225" s="8">
        <v>2004</v>
      </c>
      <c r="B225" s="9">
        <v>37874</v>
      </c>
      <c r="C225" s="10">
        <v>419</v>
      </c>
      <c r="D225" s="11">
        <v>43.3</v>
      </c>
      <c r="E225" s="11">
        <v>56.7</v>
      </c>
      <c r="F225" s="8" t="s">
        <v>162</v>
      </c>
      <c r="G225" s="8" t="s">
        <v>163</v>
      </c>
      <c r="H225" s="8">
        <v>43.3</v>
      </c>
      <c r="I225" s="8" t="s">
        <v>165</v>
      </c>
      <c r="J225" s="8" t="s">
        <v>160</v>
      </c>
    </row>
    <row r="226" spans="1:10" x14ac:dyDescent="0.15">
      <c r="A226" s="8">
        <v>2004</v>
      </c>
      <c r="B226" s="9">
        <v>37875</v>
      </c>
      <c r="C226" s="10">
        <v>418</v>
      </c>
      <c r="D226" s="11">
        <v>43.3</v>
      </c>
      <c r="E226" s="11">
        <v>56.7</v>
      </c>
      <c r="F226" s="8" t="s">
        <v>162</v>
      </c>
      <c r="G226" s="8" t="s">
        <v>163</v>
      </c>
      <c r="H226" s="8">
        <v>43.3</v>
      </c>
      <c r="I226" s="8" t="s">
        <v>165</v>
      </c>
      <c r="J226" s="8" t="s">
        <v>160</v>
      </c>
    </row>
    <row r="227" spans="1:10" x14ac:dyDescent="0.15">
      <c r="A227" s="8">
        <v>2004</v>
      </c>
      <c r="B227" s="9">
        <v>37876</v>
      </c>
      <c r="C227" s="10">
        <v>417</v>
      </c>
      <c r="D227" s="11">
        <v>43.3</v>
      </c>
      <c r="E227" s="11">
        <v>56.7</v>
      </c>
      <c r="F227" s="8" t="s">
        <v>162</v>
      </c>
      <c r="G227" s="8" t="s">
        <v>163</v>
      </c>
      <c r="H227" s="8">
        <v>43.3</v>
      </c>
      <c r="I227" s="8" t="s">
        <v>165</v>
      </c>
      <c r="J227" s="8" t="s">
        <v>160</v>
      </c>
    </row>
    <row r="228" spans="1:10" x14ac:dyDescent="0.15">
      <c r="A228" s="8">
        <v>2004</v>
      </c>
      <c r="B228" s="9">
        <v>37877</v>
      </c>
      <c r="C228" s="10">
        <v>416</v>
      </c>
      <c r="D228" s="11">
        <v>43.3</v>
      </c>
      <c r="E228" s="11">
        <v>56.7</v>
      </c>
      <c r="F228" s="8" t="s">
        <v>162</v>
      </c>
      <c r="G228" s="8" t="s">
        <v>163</v>
      </c>
      <c r="H228" s="8">
        <v>43.3</v>
      </c>
      <c r="I228" s="8" t="s">
        <v>165</v>
      </c>
      <c r="J228" s="8" t="s">
        <v>160</v>
      </c>
    </row>
    <row r="229" spans="1:10" x14ac:dyDescent="0.15">
      <c r="A229" s="8">
        <v>2004</v>
      </c>
      <c r="B229" s="9">
        <v>37878</v>
      </c>
      <c r="C229" s="10">
        <v>415</v>
      </c>
      <c r="D229" s="11">
        <v>43.3</v>
      </c>
      <c r="E229" s="11">
        <v>56.7</v>
      </c>
      <c r="F229" s="8" t="s">
        <v>162</v>
      </c>
      <c r="G229" s="8" t="s">
        <v>163</v>
      </c>
      <c r="H229" s="8">
        <v>43.3</v>
      </c>
      <c r="I229" s="8" t="s">
        <v>165</v>
      </c>
      <c r="J229" s="8" t="s">
        <v>160</v>
      </c>
    </row>
    <row r="230" spans="1:10" x14ac:dyDescent="0.15">
      <c r="A230" s="8">
        <v>2004</v>
      </c>
      <c r="B230" s="9">
        <v>37879</v>
      </c>
      <c r="C230" s="10">
        <v>414</v>
      </c>
      <c r="D230" s="11">
        <v>43.3</v>
      </c>
      <c r="E230" s="11">
        <v>56.7</v>
      </c>
      <c r="F230" s="8" t="s">
        <v>162</v>
      </c>
      <c r="G230" s="8" t="s">
        <v>163</v>
      </c>
      <c r="H230" s="8">
        <v>43.3</v>
      </c>
      <c r="I230" s="8" t="s">
        <v>165</v>
      </c>
      <c r="J230" s="8" t="s">
        <v>160</v>
      </c>
    </row>
    <row r="231" spans="1:10" x14ac:dyDescent="0.15">
      <c r="A231" s="8">
        <v>2004</v>
      </c>
      <c r="B231" s="9">
        <v>37880</v>
      </c>
      <c r="C231" s="10">
        <v>413</v>
      </c>
      <c r="D231" s="11">
        <v>43.3</v>
      </c>
      <c r="E231" s="11">
        <v>56.7</v>
      </c>
      <c r="F231" s="8" t="s">
        <v>162</v>
      </c>
      <c r="G231" s="8" t="s">
        <v>163</v>
      </c>
      <c r="H231" s="8">
        <v>43.3</v>
      </c>
      <c r="I231" s="8" t="s">
        <v>165</v>
      </c>
      <c r="J231" s="8" t="s">
        <v>160</v>
      </c>
    </row>
    <row r="232" spans="1:10" x14ac:dyDescent="0.15">
      <c r="A232" s="8">
        <v>2004</v>
      </c>
      <c r="B232" s="9">
        <v>37881</v>
      </c>
      <c r="C232" s="10">
        <v>412</v>
      </c>
      <c r="D232" s="11">
        <v>43.3</v>
      </c>
      <c r="E232" s="11">
        <v>56.7</v>
      </c>
      <c r="F232" s="8" t="s">
        <v>162</v>
      </c>
      <c r="G232" s="8" t="s">
        <v>163</v>
      </c>
      <c r="H232" s="8">
        <v>43.3</v>
      </c>
      <c r="I232" s="8" t="s">
        <v>165</v>
      </c>
      <c r="J232" s="8" t="s">
        <v>160</v>
      </c>
    </row>
    <row r="233" spans="1:10" x14ac:dyDescent="0.15">
      <c r="A233" s="8">
        <v>2004</v>
      </c>
      <c r="B233" s="9">
        <v>37882</v>
      </c>
      <c r="C233" s="10">
        <v>411</v>
      </c>
      <c r="D233" s="11">
        <v>43.3</v>
      </c>
      <c r="E233" s="11">
        <v>56.7</v>
      </c>
      <c r="F233" s="8" t="s">
        <v>162</v>
      </c>
      <c r="G233" s="8" t="s">
        <v>163</v>
      </c>
      <c r="H233" s="8">
        <v>43.3</v>
      </c>
      <c r="I233" s="8" t="s">
        <v>165</v>
      </c>
      <c r="J233" s="8" t="s">
        <v>160</v>
      </c>
    </row>
    <row r="234" spans="1:10" x14ac:dyDescent="0.15">
      <c r="A234" s="8">
        <v>2004</v>
      </c>
      <c r="B234" s="9">
        <v>37883</v>
      </c>
      <c r="C234" s="10">
        <v>410</v>
      </c>
      <c r="D234" s="11">
        <v>43.3</v>
      </c>
      <c r="E234" s="11">
        <v>56.7</v>
      </c>
      <c r="F234" s="8" t="s">
        <v>162</v>
      </c>
      <c r="G234" s="8" t="s">
        <v>163</v>
      </c>
      <c r="H234" s="8">
        <v>43.3</v>
      </c>
      <c r="I234" s="8" t="s">
        <v>165</v>
      </c>
      <c r="J234" s="8" t="s">
        <v>160</v>
      </c>
    </row>
    <row r="235" spans="1:10" x14ac:dyDescent="0.15">
      <c r="A235" s="8">
        <v>2004</v>
      </c>
      <c r="B235" s="9">
        <v>37884</v>
      </c>
      <c r="C235" s="10">
        <v>409</v>
      </c>
      <c r="D235" s="11">
        <v>43.3</v>
      </c>
      <c r="E235" s="11">
        <v>56.7</v>
      </c>
      <c r="F235" s="8" t="s">
        <v>162</v>
      </c>
      <c r="G235" s="8" t="s">
        <v>163</v>
      </c>
      <c r="H235" s="8">
        <v>43.3</v>
      </c>
      <c r="I235" s="8" t="s">
        <v>165</v>
      </c>
      <c r="J235" s="8" t="s">
        <v>160</v>
      </c>
    </row>
    <row r="236" spans="1:10" x14ac:dyDescent="0.15">
      <c r="A236" s="8">
        <v>2004</v>
      </c>
      <c r="B236" s="9">
        <v>37885</v>
      </c>
      <c r="C236" s="10">
        <v>408</v>
      </c>
      <c r="D236" s="11">
        <v>43.3</v>
      </c>
      <c r="E236" s="11">
        <v>56.7</v>
      </c>
      <c r="F236" s="8" t="s">
        <v>162</v>
      </c>
      <c r="G236" s="8" t="s">
        <v>163</v>
      </c>
      <c r="H236" s="8">
        <v>43.3</v>
      </c>
      <c r="I236" s="8" t="s">
        <v>165</v>
      </c>
      <c r="J236" s="8" t="s">
        <v>160</v>
      </c>
    </row>
    <row r="237" spans="1:10" x14ac:dyDescent="0.15">
      <c r="A237" s="8">
        <v>2004</v>
      </c>
      <c r="B237" s="9">
        <v>37886</v>
      </c>
      <c r="C237" s="10">
        <v>407</v>
      </c>
      <c r="D237" s="11">
        <v>43.3</v>
      </c>
      <c r="E237" s="11">
        <v>56.7</v>
      </c>
      <c r="F237" s="8" t="s">
        <v>162</v>
      </c>
      <c r="G237" s="8" t="s">
        <v>163</v>
      </c>
      <c r="H237" s="8">
        <v>43.3</v>
      </c>
      <c r="I237" s="8" t="s">
        <v>165</v>
      </c>
      <c r="J237" s="8" t="s">
        <v>160</v>
      </c>
    </row>
    <row r="238" spans="1:10" x14ac:dyDescent="0.15">
      <c r="A238" s="8">
        <v>2004</v>
      </c>
      <c r="B238" s="9">
        <v>37887</v>
      </c>
      <c r="C238" s="10">
        <v>406</v>
      </c>
      <c r="D238" s="11">
        <v>43.3</v>
      </c>
      <c r="E238" s="11">
        <v>56.7</v>
      </c>
      <c r="F238" s="8" t="s">
        <v>162</v>
      </c>
      <c r="G238" s="8" t="s">
        <v>163</v>
      </c>
      <c r="H238" s="8">
        <v>43.3</v>
      </c>
      <c r="I238" s="8" t="s">
        <v>165</v>
      </c>
      <c r="J238" s="8" t="s">
        <v>160</v>
      </c>
    </row>
    <row r="239" spans="1:10" x14ac:dyDescent="0.15">
      <c r="A239" s="8">
        <v>2004</v>
      </c>
      <c r="B239" s="9">
        <v>37888</v>
      </c>
      <c r="C239" s="10">
        <v>405</v>
      </c>
      <c r="D239" s="11">
        <v>43.3</v>
      </c>
      <c r="E239" s="11">
        <v>56.7</v>
      </c>
      <c r="F239" s="8" t="s">
        <v>162</v>
      </c>
      <c r="G239" s="8" t="s">
        <v>163</v>
      </c>
      <c r="H239" s="8">
        <v>43.3</v>
      </c>
      <c r="I239" s="8" t="s">
        <v>165</v>
      </c>
      <c r="J239" s="8" t="s">
        <v>160</v>
      </c>
    </row>
    <row r="240" spans="1:10" x14ac:dyDescent="0.15">
      <c r="A240" s="8">
        <v>2004</v>
      </c>
      <c r="B240" s="9">
        <v>37889</v>
      </c>
      <c r="C240" s="10">
        <v>404</v>
      </c>
      <c r="D240" s="11">
        <v>43.3</v>
      </c>
      <c r="E240" s="11">
        <v>56.7</v>
      </c>
      <c r="F240" s="8" t="s">
        <v>162</v>
      </c>
      <c r="G240" s="8" t="s">
        <v>163</v>
      </c>
      <c r="H240" s="8">
        <v>43.3</v>
      </c>
      <c r="I240" s="8" t="s">
        <v>165</v>
      </c>
      <c r="J240" s="8" t="s">
        <v>160</v>
      </c>
    </row>
    <row r="241" spans="1:10" x14ac:dyDescent="0.15">
      <c r="A241" s="8">
        <v>2004</v>
      </c>
      <c r="B241" s="9">
        <v>37890</v>
      </c>
      <c r="C241" s="10">
        <v>403</v>
      </c>
      <c r="D241" s="11">
        <v>43.3</v>
      </c>
      <c r="E241" s="11">
        <v>56.7</v>
      </c>
      <c r="F241" s="8" t="s">
        <v>162</v>
      </c>
      <c r="G241" s="8" t="s">
        <v>163</v>
      </c>
      <c r="H241" s="8">
        <v>43.3</v>
      </c>
      <c r="I241" s="8" t="s">
        <v>165</v>
      </c>
      <c r="J241" s="8" t="s">
        <v>160</v>
      </c>
    </row>
    <row r="242" spans="1:10" x14ac:dyDescent="0.15">
      <c r="A242" s="8">
        <v>2004</v>
      </c>
      <c r="B242" s="9">
        <v>37891</v>
      </c>
      <c r="C242" s="10">
        <v>402</v>
      </c>
      <c r="D242" s="11">
        <v>43.3</v>
      </c>
      <c r="E242" s="11">
        <v>56.7</v>
      </c>
      <c r="F242" s="8" t="s">
        <v>162</v>
      </c>
      <c r="G242" s="8" t="s">
        <v>163</v>
      </c>
      <c r="H242" s="8">
        <v>43.3</v>
      </c>
      <c r="I242" s="8" t="s">
        <v>165</v>
      </c>
      <c r="J242" s="8" t="s">
        <v>160</v>
      </c>
    </row>
    <row r="243" spans="1:10" x14ac:dyDescent="0.15">
      <c r="A243" s="8">
        <v>2004</v>
      </c>
      <c r="B243" s="9">
        <v>37892</v>
      </c>
      <c r="C243" s="10">
        <v>401</v>
      </c>
      <c r="D243" s="11">
        <v>43.3</v>
      </c>
      <c r="E243" s="11">
        <v>56.7</v>
      </c>
      <c r="F243" s="8" t="s">
        <v>162</v>
      </c>
      <c r="G243" s="8" t="s">
        <v>163</v>
      </c>
      <c r="H243" s="8">
        <v>43.3</v>
      </c>
      <c r="I243" s="8" t="s">
        <v>165</v>
      </c>
      <c r="J243" s="8" t="s">
        <v>160</v>
      </c>
    </row>
    <row r="244" spans="1:10" x14ac:dyDescent="0.15">
      <c r="A244" s="8">
        <v>2004</v>
      </c>
      <c r="B244" s="9">
        <v>37893</v>
      </c>
      <c r="C244" s="10">
        <v>400</v>
      </c>
      <c r="D244" s="11">
        <v>43.3</v>
      </c>
      <c r="E244" s="11">
        <v>56.7</v>
      </c>
      <c r="F244" s="8" t="s">
        <v>162</v>
      </c>
      <c r="G244" s="8" t="s">
        <v>163</v>
      </c>
      <c r="H244" s="8">
        <v>43.3</v>
      </c>
      <c r="I244" s="8" t="s">
        <v>165</v>
      </c>
      <c r="J244" s="8" t="s">
        <v>160</v>
      </c>
    </row>
    <row r="245" spans="1:10" x14ac:dyDescent="0.15">
      <c r="A245" s="8">
        <v>2004</v>
      </c>
      <c r="B245" s="9">
        <v>37894</v>
      </c>
      <c r="C245" s="10">
        <v>399</v>
      </c>
      <c r="D245" s="11">
        <v>43.3</v>
      </c>
      <c r="E245" s="11">
        <v>56.7</v>
      </c>
      <c r="F245" s="8" t="s">
        <v>162</v>
      </c>
      <c r="G245" s="8" t="s">
        <v>163</v>
      </c>
      <c r="H245" s="8">
        <v>43.3</v>
      </c>
      <c r="I245" s="8" t="s">
        <v>165</v>
      </c>
      <c r="J245" s="8" t="s">
        <v>160</v>
      </c>
    </row>
    <row r="246" spans="1:10" x14ac:dyDescent="0.15">
      <c r="A246" s="8">
        <v>2004</v>
      </c>
      <c r="B246" s="9">
        <v>37895</v>
      </c>
      <c r="C246" s="10">
        <v>398</v>
      </c>
      <c r="D246" s="11">
        <v>43.3</v>
      </c>
      <c r="E246" s="11">
        <v>56.7</v>
      </c>
      <c r="F246" s="8" t="s">
        <v>162</v>
      </c>
      <c r="G246" s="8" t="s">
        <v>163</v>
      </c>
      <c r="H246" s="8">
        <v>43.3</v>
      </c>
      <c r="I246" s="8" t="s">
        <v>165</v>
      </c>
      <c r="J246" s="8" t="s">
        <v>160</v>
      </c>
    </row>
    <row r="247" spans="1:10" x14ac:dyDescent="0.15">
      <c r="A247" s="8">
        <v>2004</v>
      </c>
      <c r="B247" s="9">
        <v>37896</v>
      </c>
      <c r="C247" s="10">
        <v>397</v>
      </c>
      <c r="D247" s="11">
        <v>43.3</v>
      </c>
      <c r="E247" s="11">
        <v>56.7</v>
      </c>
      <c r="F247" s="8" t="s">
        <v>162</v>
      </c>
      <c r="G247" s="8" t="s">
        <v>163</v>
      </c>
      <c r="H247" s="8">
        <v>43.3</v>
      </c>
      <c r="I247" s="8" t="s">
        <v>165</v>
      </c>
      <c r="J247" s="8" t="s">
        <v>160</v>
      </c>
    </row>
    <row r="248" spans="1:10" x14ac:dyDescent="0.15">
      <c r="A248" s="8">
        <v>2004</v>
      </c>
      <c r="B248" s="9">
        <v>37897</v>
      </c>
      <c r="C248" s="10">
        <v>396</v>
      </c>
      <c r="D248" s="11">
        <v>43.3</v>
      </c>
      <c r="E248" s="11">
        <v>56.7</v>
      </c>
      <c r="F248" s="8" t="s">
        <v>162</v>
      </c>
      <c r="G248" s="8" t="s">
        <v>163</v>
      </c>
      <c r="H248" s="8">
        <v>43.3</v>
      </c>
      <c r="I248" s="8" t="s">
        <v>165</v>
      </c>
      <c r="J248" s="8" t="s">
        <v>160</v>
      </c>
    </row>
    <row r="249" spans="1:10" x14ac:dyDescent="0.15">
      <c r="A249" s="8">
        <v>2004</v>
      </c>
      <c r="B249" s="9">
        <v>37898</v>
      </c>
      <c r="C249" s="10">
        <v>395</v>
      </c>
      <c r="D249" s="11">
        <v>43.3</v>
      </c>
      <c r="E249" s="11">
        <v>56.7</v>
      </c>
      <c r="F249" s="8" t="s">
        <v>162</v>
      </c>
      <c r="G249" s="8" t="s">
        <v>163</v>
      </c>
      <c r="H249" s="8">
        <v>43.3</v>
      </c>
      <c r="I249" s="8" t="s">
        <v>165</v>
      </c>
      <c r="J249" s="8" t="s">
        <v>160</v>
      </c>
    </row>
    <row r="250" spans="1:10" x14ac:dyDescent="0.15">
      <c r="A250" s="8">
        <v>2004</v>
      </c>
      <c r="B250" s="9">
        <v>37899</v>
      </c>
      <c r="C250" s="10">
        <v>394</v>
      </c>
      <c r="D250" s="11">
        <v>43.3</v>
      </c>
      <c r="E250" s="11">
        <v>56.7</v>
      </c>
      <c r="F250" s="8" t="s">
        <v>162</v>
      </c>
      <c r="G250" s="8" t="s">
        <v>163</v>
      </c>
      <c r="H250" s="8">
        <v>43.3</v>
      </c>
      <c r="I250" s="8" t="s">
        <v>165</v>
      </c>
      <c r="J250" s="8" t="s">
        <v>160</v>
      </c>
    </row>
    <row r="251" spans="1:10" x14ac:dyDescent="0.15">
      <c r="A251" s="8">
        <v>2004</v>
      </c>
      <c r="B251" s="9">
        <v>37900</v>
      </c>
      <c r="C251" s="10">
        <v>393</v>
      </c>
      <c r="D251" s="11">
        <v>43.3</v>
      </c>
      <c r="E251" s="11">
        <v>56.7</v>
      </c>
      <c r="F251" s="8" t="s">
        <v>162</v>
      </c>
      <c r="G251" s="8" t="s">
        <v>163</v>
      </c>
      <c r="H251" s="8">
        <v>43.3</v>
      </c>
      <c r="I251" s="8" t="s">
        <v>165</v>
      </c>
      <c r="J251" s="8" t="s">
        <v>160</v>
      </c>
    </row>
    <row r="252" spans="1:10" x14ac:dyDescent="0.15">
      <c r="A252" s="8">
        <v>2004</v>
      </c>
      <c r="B252" s="9">
        <v>37901</v>
      </c>
      <c r="C252" s="10">
        <v>392</v>
      </c>
      <c r="D252" s="11">
        <v>43.3</v>
      </c>
      <c r="E252" s="11">
        <v>56.7</v>
      </c>
      <c r="F252" s="8" t="s">
        <v>162</v>
      </c>
      <c r="G252" s="8" t="s">
        <v>163</v>
      </c>
      <c r="H252" s="8">
        <v>43.3</v>
      </c>
      <c r="I252" s="8" t="s">
        <v>165</v>
      </c>
      <c r="J252" s="8" t="s">
        <v>160</v>
      </c>
    </row>
    <row r="253" spans="1:10" x14ac:dyDescent="0.15">
      <c r="A253" s="8">
        <v>2004</v>
      </c>
      <c r="B253" s="9">
        <v>37902</v>
      </c>
      <c r="C253" s="10">
        <v>391</v>
      </c>
      <c r="D253" s="11">
        <v>43.3</v>
      </c>
      <c r="E253" s="11">
        <v>56.7</v>
      </c>
      <c r="F253" s="8" t="s">
        <v>162</v>
      </c>
      <c r="G253" s="8" t="s">
        <v>163</v>
      </c>
      <c r="H253" s="8">
        <v>43.3</v>
      </c>
      <c r="I253" s="8" t="s">
        <v>165</v>
      </c>
      <c r="J253" s="8" t="s">
        <v>160</v>
      </c>
    </row>
    <row r="254" spans="1:10" x14ac:dyDescent="0.15">
      <c r="A254" s="8">
        <v>2004</v>
      </c>
      <c r="B254" s="9">
        <v>37903</v>
      </c>
      <c r="C254" s="10">
        <v>390</v>
      </c>
      <c r="D254" s="11">
        <v>43.3</v>
      </c>
      <c r="E254" s="11">
        <v>56.7</v>
      </c>
      <c r="F254" s="8" t="s">
        <v>162</v>
      </c>
      <c r="G254" s="8" t="s">
        <v>163</v>
      </c>
      <c r="H254" s="8">
        <v>43.3</v>
      </c>
      <c r="I254" s="8" t="s">
        <v>165</v>
      </c>
      <c r="J254" s="8" t="s">
        <v>160</v>
      </c>
    </row>
    <row r="255" spans="1:10" x14ac:dyDescent="0.15">
      <c r="A255" s="8">
        <v>2004</v>
      </c>
      <c r="B255" s="9">
        <v>37904</v>
      </c>
      <c r="C255" s="10">
        <v>389</v>
      </c>
      <c r="D255" s="11">
        <v>43.3</v>
      </c>
      <c r="E255" s="11">
        <v>56.7</v>
      </c>
      <c r="F255" s="8" t="s">
        <v>162</v>
      </c>
      <c r="G255" s="8" t="s">
        <v>163</v>
      </c>
      <c r="H255" s="8">
        <v>43.3</v>
      </c>
      <c r="I255" s="8" t="s">
        <v>165</v>
      </c>
      <c r="J255" s="8" t="s">
        <v>160</v>
      </c>
    </row>
    <row r="256" spans="1:10" x14ac:dyDescent="0.15">
      <c r="A256" s="8">
        <v>2004</v>
      </c>
      <c r="B256" s="9">
        <v>37905</v>
      </c>
      <c r="C256" s="10">
        <v>388</v>
      </c>
      <c r="D256" s="11">
        <v>43.3</v>
      </c>
      <c r="E256" s="11">
        <v>56.7</v>
      </c>
      <c r="F256" s="8" t="s">
        <v>162</v>
      </c>
      <c r="G256" s="8" t="s">
        <v>163</v>
      </c>
      <c r="H256" s="8">
        <v>43.3</v>
      </c>
      <c r="I256" s="8" t="s">
        <v>165</v>
      </c>
      <c r="J256" s="8" t="s">
        <v>160</v>
      </c>
    </row>
    <row r="257" spans="1:10" x14ac:dyDescent="0.15">
      <c r="A257" s="8">
        <v>2004</v>
      </c>
      <c r="B257" s="9">
        <v>37906</v>
      </c>
      <c r="C257" s="10">
        <v>387</v>
      </c>
      <c r="D257" s="11">
        <v>43.3</v>
      </c>
      <c r="E257" s="11">
        <v>56.7</v>
      </c>
      <c r="F257" s="8" t="s">
        <v>162</v>
      </c>
      <c r="G257" s="8" t="s">
        <v>163</v>
      </c>
      <c r="H257" s="8">
        <v>43.3</v>
      </c>
      <c r="I257" s="8" t="s">
        <v>165</v>
      </c>
      <c r="J257" s="8" t="s">
        <v>160</v>
      </c>
    </row>
    <row r="258" spans="1:10" x14ac:dyDescent="0.15">
      <c r="A258" s="8">
        <v>2004</v>
      </c>
      <c r="B258" s="9">
        <v>37907</v>
      </c>
      <c r="C258" s="10">
        <v>386</v>
      </c>
      <c r="D258" s="11">
        <v>43.3</v>
      </c>
      <c r="E258" s="11">
        <v>56.7</v>
      </c>
      <c r="F258" s="8" t="s">
        <v>162</v>
      </c>
      <c r="G258" s="8" t="s">
        <v>163</v>
      </c>
      <c r="H258" s="8">
        <v>43.3</v>
      </c>
      <c r="I258" s="8" t="s">
        <v>165</v>
      </c>
      <c r="J258" s="8" t="s">
        <v>160</v>
      </c>
    </row>
    <row r="259" spans="1:10" x14ac:dyDescent="0.15">
      <c r="A259" s="8">
        <v>2004</v>
      </c>
      <c r="B259" s="9">
        <v>37908</v>
      </c>
      <c r="C259" s="10">
        <v>385</v>
      </c>
      <c r="D259" s="11">
        <v>43.3</v>
      </c>
      <c r="E259" s="11">
        <v>56.7</v>
      </c>
      <c r="F259" s="8" t="s">
        <v>162</v>
      </c>
      <c r="G259" s="8" t="s">
        <v>163</v>
      </c>
      <c r="H259" s="8">
        <v>43.3</v>
      </c>
      <c r="I259" s="8" t="s">
        <v>165</v>
      </c>
      <c r="J259" s="8" t="s">
        <v>160</v>
      </c>
    </row>
    <row r="260" spans="1:10" x14ac:dyDescent="0.15">
      <c r="A260" s="8">
        <v>2004</v>
      </c>
      <c r="B260" s="9">
        <v>37909</v>
      </c>
      <c r="C260" s="10">
        <v>384</v>
      </c>
      <c r="D260" s="11">
        <v>43.3</v>
      </c>
      <c r="E260" s="11">
        <v>56.7</v>
      </c>
      <c r="F260" s="8" t="s">
        <v>162</v>
      </c>
      <c r="G260" s="8" t="s">
        <v>163</v>
      </c>
      <c r="H260" s="8">
        <v>43.3</v>
      </c>
      <c r="I260" s="8" t="s">
        <v>165</v>
      </c>
      <c r="J260" s="8" t="s">
        <v>160</v>
      </c>
    </row>
    <row r="261" spans="1:10" x14ac:dyDescent="0.15">
      <c r="A261" s="8">
        <v>2004</v>
      </c>
      <c r="B261" s="9">
        <v>37910</v>
      </c>
      <c r="C261" s="10">
        <v>383</v>
      </c>
      <c r="D261" s="11">
        <v>43.3</v>
      </c>
      <c r="E261" s="11">
        <v>56.7</v>
      </c>
      <c r="F261" s="8" t="s">
        <v>162</v>
      </c>
      <c r="G261" s="8" t="s">
        <v>163</v>
      </c>
      <c r="H261" s="8">
        <v>43.3</v>
      </c>
      <c r="I261" s="8" t="s">
        <v>165</v>
      </c>
      <c r="J261" s="8" t="s">
        <v>160</v>
      </c>
    </row>
    <row r="262" spans="1:10" x14ac:dyDescent="0.15">
      <c r="A262" s="8">
        <v>2004</v>
      </c>
      <c r="B262" s="9">
        <v>37911</v>
      </c>
      <c r="C262" s="10">
        <v>382</v>
      </c>
      <c r="D262" s="11">
        <v>43.3</v>
      </c>
      <c r="E262" s="11">
        <v>56.7</v>
      </c>
      <c r="F262" s="8" t="s">
        <v>162</v>
      </c>
      <c r="G262" s="8" t="s">
        <v>163</v>
      </c>
      <c r="H262" s="8">
        <v>43.3</v>
      </c>
      <c r="I262" s="8" t="s">
        <v>165</v>
      </c>
      <c r="J262" s="8" t="s">
        <v>160</v>
      </c>
    </row>
    <row r="263" spans="1:10" x14ac:dyDescent="0.15">
      <c r="A263" s="8">
        <v>2004</v>
      </c>
      <c r="B263" s="9">
        <v>37912</v>
      </c>
      <c r="C263" s="10">
        <v>381</v>
      </c>
      <c r="D263" s="11">
        <v>43.3</v>
      </c>
      <c r="E263" s="11">
        <v>56.7</v>
      </c>
      <c r="F263" s="8" t="s">
        <v>162</v>
      </c>
      <c r="G263" s="8" t="s">
        <v>163</v>
      </c>
      <c r="H263" s="8">
        <v>43.3</v>
      </c>
      <c r="I263" s="8" t="s">
        <v>165</v>
      </c>
      <c r="J263" s="8" t="s">
        <v>160</v>
      </c>
    </row>
    <row r="264" spans="1:10" x14ac:dyDescent="0.15">
      <c r="A264" s="8">
        <v>2004</v>
      </c>
      <c r="B264" s="9">
        <v>37913</v>
      </c>
      <c r="C264" s="10">
        <v>380</v>
      </c>
      <c r="D264" s="11">
        <v>43.3</v>
      </c>
      <c r="E264" s="11">
        <v>56.7</v>
      </c>
      <c r="F264" s="8" t="s">
        <v>162</v>
      </c>
      <c r="G264" s="8" t="s">
        <v>163</v>
      </c>
      <c r="H264" s="8">
        <v>43.3</v>
      </c>
      <c r="I264" s="8" t="s">
        <v>165</v>
      </c>
      <c r="J264" s="8" t="s">
        <v>160</v>
      </c>
    </row>
    <row r="265" spans="1:10" x14ac:dyDescent="0.15">
      <c r="A265" s="8">
        <v>2004</v>
      </c>
      <c r="B265" s="9">
        <v>37914</v>
      </c>
      <c r="C265" s="10">
        <v>379</v>
      </c>
      <c r="D265" s="11">
        <v>43.3</v>
      </c>
      <c r="E265" s="11">
        <v>56.7</v>
      </c>
      <c r="F265" s="8" t="s">
        <v>162</v>
      </c>
      <c r="G265" s="8" t="s">
        <v>163</v>
      </c>
      <c r="H265" s="8">
        <v>43.3</v>
      </c>
      <c r="I265" s="8" t="s">
        <v>165</v>
      </c>
      <c r="J265" s="8" t="s">
        <v>160</v>
      </c>
    </row>
    <row r="266" spans="1:10" x14ac:dyDescent="0.15">
      <c r="A266" s="8">
        <v>2004</v>
      </c>
      <c r="B266" s="9">
        <v>37915</v>
      </c>
      <c r="C266" s="10">
        <v>378</v>
      </c>
      <c r="D266" s="11">
        <v>43.3</v>
      </c>
      <c r="E266" s="11">
        <v>56.7</v>
      </c>
      <c r="F266" s="8" t="s">
        <v>162</v>
      </c>
      <c r="G266" s="8" t="s">
        <v>163</v>
      </c>
      <c r="H266" s="8">
        <v>43.3</v>
      </c>
      <c r="I266" s="8" t="s">
        <v>165</v>
      </c>
      <c r="J266" s="8" t="s">
        <v>160</v>
      </c>
    </row>
    <row r="267" spans="1:10" x14ac:dyDescent="0.15">
      <c r="A267" s="8">
        <v>2004</v>
      </c>
      <c r="B267" s="9">
        <v>37916</v>
      </c>
      <c r="C267" s="10">
        <v>377</v>
      </c>
      <c r="D267" s="11">
        <v>43.3</v>
      </c>
      <c r="E267" s="11">
        <v>56.7</v>
      </c>
      <c r="F267" s="8" t="s">
        <v>162</v>
      </c>
      <c r="G267" s="8" t="s">
        <v>163</v>
      </c>
      <c r="H267" s="8">
        <v>43.3</v>
      </c>
      <c r="I267" s="8" t="s">
        <v>165</v>
      </c>
      <c r="J267" s="8" t="s">
        <v>160</v>
      </c>
    </row>
    <row r="268" spans="1:10" x14ac:dyDescent="0.15">
      <c r="A268" s="8">
        <v>2004</v>
      </c>
      <c r="B268" s="9">
        <v>37917</v>
      </c>
      <c r="C268" s="10">
        <v>376</v>
      </c>
      <c r="D268" s="11">
        <v>43.3</v>
      </c>
      <c r="E268" s="11">
        <v>56.7</v>
      </c>
      <c r="F268" s="8" t="s">
        <v>162</v>
      </c>
      <c r="G268" s="8" t="s">
        <v>163</v>
      </c>
      <c r="H268" s="8">
        <v>43.3</v>
      </c>
      <c r="I268" s="8" t="s">
        <v>165</v>
      </c>
      <c r="J268" s="8" t="s">
        <v>160</v>
      </c>
    </row>
    <row r="269" spans="1:10" x14ac:dyDescent="0.15">
      <c r="A269" s="8">
        <v>2004</v>
      </c>
      <c r="B269" s="9">
        <v>37918</v>
      </c>
      <c r="C269" s="10">
        <v>375</v>
      </c>
      <c r="D269" s="11">
        <v>43.3</v>
      </c>
      <c r="E269" s="11">
        <v>56.7</v>
      </c>
      <c r="F269" s="8" t="s">
        <v>162</v>
      </c>
      <c r="G269" s="8" t="s">
        <v>163</v>
      </c>
      <c r="H269" s="8">
        <v>43.3</v>
      </c>
      <c r="I269" s="8" t="s">
        <v>165</v>
      </c>
      <c r="J269" s="8" t="s">
        <v>160</v>
      </c>
    </row>
    <row r="270" spans="1:10" x14ac:dyDescent="0.15">
      <c r="A270" s="8">
        <v>2004</v>
      </c>
      <c r="B270" s="9">
        <v>37919</v>
      </c>
      <c r="C270" s="10">
        <v>374</v>
      </c>
      <c r="D270" s="11">
        <v>43.3</v>
      </c>
      <c r="E270" s="11">
        <v>56.7</v>
      </c>
      <c r="F270" s="8" t="s">
        <v>162</v>
      </c>
      <c r="G270" s="8" t="s">
        <v>163</v>
      </c>
      <c r="H270" s="8">
        <v>43.3</v>
      </c>
      <c r="I270" s="8" t="s">
        <v>165</v>
      </c>
      <c r="J270" s="8" t="s">
        <v>160</v>
      </c>
    </row>
    <row r="271" spans="1:10" x14ac:dyDescent="0.15">
      <c r="A271" s="8">
        <v>2004</v>
      </c>
      <c r="B271" s="9">
        <v>37920</v>
      </c>
      <c r="C271" s="10">
        <v>373</v>
      </c>
      <c r="D271" s="11">
        <v>43.3</v>
      </c>
      <c r="E271" s="11">
        <v>56.7</v>
      </c>
      <c r="F271" s="8" t="s">
        <v>162</v>
      </c>
      <c r="G271" s="8" t="s">
        <v>163</v>
      </c>
      <c r="H271" s="8">
        <v>43.3</v>
      </c>
      <c r="I271" s="8" t="s">
        <v>165</v>
      </c>
      <c r="J271" s="8" t="s">
        <v>160</v>
      </c>
    </row>
    <row r="272" spans="1:10" x14ac:dyDescent="0.15">
      <c r="A272" s="8">
        <v>2004</v>
      </c>
      <c r="B272" s="9">
        <v>37921</v>
      </c>
      <c r="C272" s="10">
        <v>372</v>
      </c>
      <c r="D272" s="11">
        <v>43.3</v>
      </c>
      <c r="E272" s="11">
        <v>56.7</v>
      </c>
      <c r="F272" s="8" t="s">
        <v>162</v>
      </c>
      <c r="G272" s="8" t="s">
        <v>163</v>
      </c>
      <c r="H272" s="8">
        <v>43.3</v>
      </c>
      <c r="I272" s="8" t="s">
        <v>165</v>
      </c>
      <c r="J272" s="8" t="s">
        <v>160</v>
      </c>
    </row>
    <row r="273" spans="1:10" x14ac:dyDescent="0.15">
      <c r="A273" s="8">
        <v>2004</v>
      </c>
      <c r="B273" s="9">
        <v>37922</v>
      </c>
      <c r="C273" s="10">
        <v>371</v>
      </c>
      <c r="D273" s="11">
        <v>43.3</v>
      </c>
      <c r="E273" s="11">
        <v>56.7</v>
      </c>
      <c r="F273" s="8" t="s">
        <v>162</v>
      </c>
      <c r="G273" s="8" t="s">
        <v>163</v>
      </c>
      <c r="H273" s="8">
        <v>43.3</v>
      </c>
      <c r="I273" s="8" t="s">
        <v>165</v>
      </c>
      <c r="J273" s="8" t="s">
        <v>160</v>
      </c>
    </row>
    <row r="274" spans="1:10" x14ac:dyDescent="0.15">
      <c r="A274" s="8">
        <v>2004</v>
      </c>
      <c r="B274" s="9">
        <v>37923</v>
      </c>
      <c r="C274" s="10">
        <v>370</v>
      </c>
      <c r="D274" s="11">
        <v>43.3</v>
      </c>
      <c r="E274" s="11">
        <v>56.7</v>
      </c>
      <c r="F274" s="8" t="s">
        <v>162</v>
      </c>
      <c r="G274" s="8" t="s">
        <v>163</v>
      </c>
      <c r="H274" s="8">
        <v>43.3</v>
      </c>
      <c r="I274" s="8" t="s">
        <v>165</v>
      </c>
      <c r="J274" s="8" t="s">
        <v>160</v>
      </c>
    </row>
    <row r="275" spans="1:10" x14ac:dyDescent="0.15">
      <c r="A275" s="8">
        <v>2004</v>
      </c>
      <c r="B275" s="9">
        <v>37924</v>
      </c>
      <c r="C275" s="10">
        <v>369</v>
      </c>
      <c r="D275" s="11">
        <v>43.3</v>
      </c>
      <c r="E275" s="11">
        <v>56.7</v>
      </c>
      <c r="F275" s="8" t="s">
        <v>162</v>
      </c>
      <c r="G275" s="8" t="s">
        <v>163</v>
      </c>
      <c r="H275" s="8">
        <v>43.3</v>
      </c>
      <c r="I275" s="8" t="s">
        <v>165</v>
      </c>
      <c r="J275" s="8" t="s">
        <v>160</v>
      </c>
    </row>
    <row r="276" spans="1:10" x14ac:dyDescent="0.15">
      <c r="A276" s="8">
        <v>2004</v>
      </c>
      <c r="B276" s="9">
        <v>37925</v>
      </c>
      <c r="C276" s="10">
        <v>368</v>
      </c>
      <c r="D276" s="11">
        <v>41.7</v>
      </c>
      <c r="E276" s="11">
        <v>58.3</v>
      </c>
      <c r="F276" s="8" t="s">
        <v>162</v>
      </c>
      <c r="G276" s="8" t="s">
        <v>163</v>
      </c>
      <c r="H276" s="8">
        <v>41.7</v>
      </c>
      <c r="I276" s="8" t="s">
        <v>165</v>
      </c>
      <c r="J276" s="8" t="s">
        <v>160</v>
      </c>
    </row>
    <row r="277" spans="1:10" x14ac:dyDescent="0.15">
      <c r="A277" s="8">
        <v>2004</v>
      </c>
      <c r="B277" s="9">
        <v>37926</v>
      </c>
      <c r="C277" s="10">
        <v>367</v>
      </c>
      <c r="D277" s="11">
        <v>41.7</v>
      </c>
      <c r="E277" s="11">
        <v>58.3</v>
      </c>
      <c r="F277" s="8" t="s">
        <v>162</v>
      </c>
      <c r="G277" s="8" t="s">
        <v>163</v>
      </c>
      <c r="H277" s="8">
        <v>41.7</v>
      </c>
      <c r="I277" s="8" t="s">
        <v>165</v>
      </c>
      <c r="J277" s="8" t="s">
        <v>160</v>
      </c>
    </row>
    <row r="278" spans="1:10" x14ac:dyDescent="0.15">
      <c r="A278" s="8">
        <v>2004</v>
      </c>
      <c r="B278" s="9">
        <v>37927</v>
      </c>
      <c r="C278" s="10">
        <v>366</v>
      </c>
      <c r="D278" s="11">
        <v>41.7</v>
      </c>
      <c r="E278" s="11">
        <v>58.3</v>
      </c>
      <c r="F278" s="8" t="s">
        <v>162</v>
      </c>
      <c r="G278" s="8" t="s">
        <v>163</v>
      </c>
      <c r="H278" s="8">
        <v>41.7</v>
      </c>
      <c r="I278" s="8" t="s">
        <v>165</v>
      </c>
      <c r="J278" s="8" t="s">
        <v>160</v>
      </c>
    </row>
    <row r="279" spans="1:10" x14ac:dyDescent="0.15">
      <c r="A279" s="8">
        <v>2004</v>
      </c>
      <c r="B279" s="9">
        <v>37928</v>
      </c>
      <c r="C279" s="10">
        <v>365</v>
      </c>
      <c r="D279" s="11">
        <v>41.7</v>
      </c>
      <c r="E279" s="11">
        <v>58.3</v>
      </c>
      <c r="F279" s="8" t="s">
        <v>162</v>
      </c>
      <c r="G279" s="8" t="s">
        <v>163</v>
      </c>
      <c r="H279" s="8">
        <v>41.7</v>
      </c>
      <c r="I279" s="8" t="s">
        <v>165</v>
      </c>
      <c r="J279" s="8" t="s">
        <v>160</v>
      </c>
    </row>
    <row r="280" spans="1:10" x14ac:dyDescent="0.15">
      <c r="A280" s="8">
        <v>2004</v>
      </c>
      <c r="B280" s="9">
        <v>37929</v>
      </c>
      <c r="C280" s="10">
        <v>364</v>
      </c>
      <c r="D280" s="11">
        <v>41.7</v>
      </c>
      <c r="E280" s="11">
        <v>58.3</v>
      </c>
      <c r="F280" s="8" t="s">
        <v>162</v>
      </c>
      <c r="G280" s="8" t="s">
        <v>163</v>
      </c>
      <c r="H280" s="8">
        <v>41.7</v>
      </c>
      <c r="I280" s="8" t="s">
        <v>165</v>
      </c>
      <c r="J280" s="8" t="s">
        <v>160</v>
      </c>
    </row>
    <row r="281" spans="1:10" x14ac:dyDescent="0.15">
      <c r="A281" s="8">
        <v>2004</v>
      </c>
      <c r="B281" s="9">
        <v>37930</v>
      </c>
      <c r="C281" s="10">
        <v>363</v>
      </c>
      <c r="D281" s="11">
        <v>41.7</v>
      </c>
      <c r="E281" s="11">
        <v>58.3</v>
      </c>
      <c r="F281" s="8" t="s">
        <v>162</v>
      </c>
      <c r="G281" s="8" t="s">
        <v>163</v>
      </c>
      <c r="H281" s="8">
        <v>41.7</v>
      </c>
      <c r="I281" s="8" t="s">
        <v>165</v>
      </c>
      <c r="J281" s="8" t="s">
        <v>160</v>
      </c>
    </row>
    <row r="282" spans="1:10" x14ac:dyDescent="0.15">
      <c r="A282" s="8">
        <v>2004</v>
      </c>
      <c r="B282" s="9">
        <v>37931</v>
      </c>
      <c r="C282" s="10">
        <v>362</v>
      </c>
      <c r="D282" s="11">
        <v>41.7</v>
      </c>
      <c r="E282" s="11">
        <v>58.3</v>
      </c>
      <c r="F282" s="8" t="s">
        <v>162</v>
      </c>
      <c r="G282" s="8" t="s">
        <v>163</v>
      </c>
      <c r="H282" s="8">
        <v>41.7</v>
      </c>
      <c r="I282" s="8" t="s">
        <v>165</v>
      </c>
      <c r="J282" s="8" t="s">
        <v>160</v>
      </c>
    </row>
    <row r="283" spans="1:10" x14ac:dyDescent="0.15">
      <c r="A283" s="8">
        <v>2004</v>
      </c>
      <c r="B283" s="9">
        <v>37932</v>
      </c>
      <c r="C283" s="10">
        <v>361</v>
      </c>
      <c r="D283" s="11">
        <v>41.7</v>
      </c>
      <c r="E283" s="11">
        <v>58.3</v>
      </c>
      <c r="F283" s="8" t="s">
        <v>162</v>
      </c>
      <c r="G283" s="8" t="s">
        <v>163</v>
      </c>
      <c r="H283" s="8">
        <v>41.7</v>
      </c>
      <c r="I283" s="8" t="s">
        <v>165</v>
      </c>
      <c r="J283" s="8" t="s">
        <v>160</v>
      </c>
    </row>
    <row r="284" spans="1:10" x14ac:dyDescent="0.15">
      <c r="A284" s="8">
        <v>2004</v>
      </c>
      <c r="B284" s="9">
        <v>37933</v>
      </c>
      <c r="C284" s="10">
        <v>360</v>
      </c>
      <c r="D284" s="11">
        <v>41.7</v>
      </c>
      <c r="E284" s="11">
        <v>58.3</v>
      </c>
      <c r="F284" s="8" t="s">
        <v>162</v>
      </c>
      <c r="G284" s="8" t="s">
        <v>163</v>
      </c>
      <c r="H284" s="8">
        <v>41.7</v>
      </c>
      <c r="I284" s="8" t="s">
        <v>165</v>
      </c>
      <c r="J284" s="8" t="s">
        <v>160</v>
      </c>
    </row>
    <row r="285" spans="1:10" x14ac:dyDescent="0.15">
      <c r="A285" s="8">
        <v>2004</v>
      </c>
      <c r="B285" s="9">
        <v>37934</v>
      </c>
      <c r="C285" s="10">
        <v>359</v>
      </c>
      <c r="D285" s="11">
        <v>41.7</v>
      </c>
      <c r="E285" s="11">
        <v>58.3</v>
      </c>
      <c r="F285" s="8" t="s">
        <v>162</v>
      </c>
      <c r="G285" s="8" t="s">
        <v>163</v>
      </c>
      <c r="H285" s="8">
        <v>41.7</v>
      </c>
      <c r="I285" s="8" t="s">
        <v>165</v>
      </c>
      <c r="J285" s="8" t="s">
        <v>160</v>
      </c>
    </row>
    <row r="286" spans="1:10" x14ac:dyDescent="0.15">
      <c r="A286" s="8">
        <v>2004</v>
      </c>
      <c r="B286" s="9">
        <v>37935</v>
      </c>
      <c r="C286" s="10">
        <v>358</v>
      </c>
      <c r="D286" s="11">
        <v>41.7</v>
      </c>
      <c r="E286" s="11">
        <v>58.3</v>
      </c>
      <c r="F286" s="8" t="s">
        <v>162</v>
      </c>
      <c r="G286" s="8" t="s">
        <v>163</v>
      </c>
      <c r="H286" s="8">
        <v>41.7</v>
      </c>
      <c r="I286" s="8" t="s">
        <v>165</v>
      </c>
      <c r="J286" s="8" t="s">
        <v>160</v>
      </c>
    </row>
    <row r="287" spans="1:10" x14ac:dyDescent="0.15">
      <c r="A287" s="8">
        <v>2004</v>
      </c>
      <c r="B287" s="9">
        <v>37936</v>
      </c>
      <c r="C287" s="10">
        <v>357</v>
      </c>
      <c r="D287" s="11">
        <v>41.7</v>
      </c>
      <c r="E287" s="11">
        <v>58.3</v>
      </c>
      <c r="F287" s="8" t="s">
        <v>162</v>
      </c>
      <c r="G287" s="8" t="s">
        <v>163</v>
      </c>
      <c r="H287" s="8">
        <v>41.7</v>
      </c>
      <c r="I287" s="8" t="s">
        <v>165</v>
      </c>
      <c r="J287" s="8" t="s">
        <v>160</v>
      </c>
    </row>
    <row r="288" spans="1:10" x14ac:dyDescent="0.15">
      <c r="A288" s="8">
        <v>2004</v>
      </c>
      <c r="B288" s="9">
        <v>37937</v>
      </c>
      <c r="C288" s="10">
        <v>356</v>
      </c>
      <c r="D288" s="11">
        <v>41.7</v>
      </c>
      <c r="E288" s="11">
        <v>58.3</v>
      </c>
      <c r="F288" s="8" t="s">
        <v>162</v>
      </c>
      <c r="G288" s="8" t="s">
        <v>163</v>
      </c>
      <c r="H288" s="8">
        <v>41.7</v>
      </c>
      <c r="I288" s="8" t="s">
        <v>165</v>
      </c>
      <c r="J288" s="8" t="s">
        <v>160</v>
      </c>
    </row>
    <row r="289" spans="1:10" x14ac:dyDescent="0.15">
      <c r="A289" s="8">
        <v>2004</v>
      </c>
      <c r="B289" s="9">
        <v>37938</v>
      </c>
      <c r="C289" s="10">
        <v>355</v>
      </c>
      <c r="D289" s="11">
        <v>41.7</v>
      </c>
      <c r="E289" s="11">
        <v>58.3</v>
      </c>
      <c r="F289" s="8" t="s">
        <v>162</v>
      </c>
      <c r="G289" s="8" t="s">
        <v>163</v>
      </c>
      <c r="H289" s="8">
        <v>41.7</v>
      </c>
      <c r="I289" s="8" t="s">
        <v>165</v>
      </c>
      <c r="J289" s="8" t="s">
        <v>160</v>
      </c>
    </row>
    <row r="290" spans="1:10" x14ac:dyDescent="0.15">
      <c r="A290" s="8">
        <v>2004</v>
      </c>
      <c r="B290" s="9">
        <v>37939</v>
      </c>
      <c r="C290" s="10">
        <v>354</v>
      </c>
      <c r="D290" s="11">
        <v>41.7</v>
      </c>
      <c r="E290" s="11">
        <v>58.3</v>
      </c>
      <c r="F290" s="8" t="s">
        <v>162</v>
      </c>
      <c r="G290" s="8" t="s">
        <v>163</v>
      </c>
      <c r="H290" s="8">
        <v>41.7</v>
      </c>
      <c r="I290" s="8" t="s">
        <v>165</v>
      </c>
      <c r="J290" s="8" t="s">
        <v>160</v>
      </c>
    </row>
    <row r="291" spans="1:10" x14ac:dyDescent="0.15">
      <c r="A291" s="8">
        <v>2004</v>
      </c>
      <c r="B291" s="9">
        <v>37940</v>
      </c>
      <c r="C291" s="10">
        <v>353</v>
      </c>
      <c r="D291" s="11">
        <v>41.7</v>
      </c>
      <c r="E291" s="11">
        <v>58.3</v>
      </c>
      <c r="F291" s="8" t="s">
        <v>162</v>
      </c>
      <c r="G291" s="8" t="s">
        <v>163</v>
      </c>
      <c r="H291" s="8">
        <v>41.7</v>
      </c>
      <c r="I291" s="8" t="s">
        <v>165</v>
      </c>
      <c r="J291" s="8" t="s">
        <v>160</v>
      </c>
    </row>
    <row r="292" spans="1:10" x14ac:dyDescent="0.15">
      <c r="A292" s="8">
        <v>2004</v>
      </c>
      <c r="B292" s="9">
        <v>37941</v>
      </c>
      <c r="C292" s="10">
        <v>352</v>
      </c>
      <c r="D292" s="11">
        <v>41.7</v>
      </c>
      <c r="E292" s="11">
        <v>58.3</v>
      </c>
      <c r="F292" s="8" t="s">
        <v>162</v>
      </c>
      <c r="G292" s="8" t="s">
        <v>163</v>
      </c>
      <c r="H292" s="8">
        <v>41.7</v>
      </c>
      <c r="I292" s="8" t="s">
        <v>165</v>
      </c>
      <c r="J292" s="8" t="s">
        <v>160</v>
      </c>
    </row>
    <row r="293" spans="1:10" x14ac:dyDescent="0.15">
      <c r="A293" s="8">
        <v>2004</v>
      </c>
      <c r="B293" s="9">
        <v>37942</v>
      </c>
      <c r="C293" s="10">
        <v>351</v>
      </c>
      <c r="D293" s="11">
        <v>41.7</v>
      </c>
      <c r="E293" s="11">
        <v>58.3</v>
      </c>
      <c r="F293" s="8" t="s">
        <v>162</v>
      </c>
      <c r="G293" s="8" t="s">
        <v>163</v>
      </c>
      <c r="H293" s="8">
        <v>41.7</v>
      </c>
      <c r="I293" s="8" t="s">
        <v>165</v>
      </c>
      <c r="J293" s="8" t="s">
        <v>160</v>
      </c>
    </row>
    <row r="294" spans="1:10" x14ac:dyDescent="0.15">
      <c r="A294" s="8">
        <v>2004</v>
      </c>
      <c r="B294" s="9">
        <v>37943</v>
      </c>
      <c r="C294" s="10">
        <v>350</v>
      </c>
      <c r="D294" s="11">
        <v>41.7</v>
      </c>
      <c r="E294" s="11">
        <v>58.3</v>
      </c>
      <c r="F294" s="8" t="s">
        <v>162</v>
      </c>
      <c r="G294" s="8" t="s">
        <v>163</v>
      </c>
      <c r="H294" s="8">
        <v>41.7</v>
      </c>
      <c r="I294" s="8" t="s">
        <v>165</v>
      </c>
      <c r="J294" s="8" t="s">
        <v>160</v>
      </c>
    </row>
    <row r="295" spans="1:10" x14ac:dyDescent="0.15">
      <c r="A295" s="8">
        <v>2004</v>
      </c>
      <c r="B295" s="9">
        <v>37944</v>
      </c>
      <c r="C295" s="10">
        <v>349</v>
      </c>
      <c r="D295" s="11">
        <v>41.7</v>
      </c>
      <c r="E295" s="11">
        <v>58.3</v>
      </c>
      <c r="F295" s="8" t="s">
        <v>162</v>
      </c>
      <c r="G295" s="8" t="s">
        <v>163</v>
      </c>
      <c r="H295" s="8">
        <v>41.7</v>
      </c>
      <c r="I295" s="8" t="s">
        <v>165</v>
      </c>
      <c r="J295" s="8" t="s">
        <v>160</v>
      </c>
    </row>
    <row r="296" spans="1:10" x14ac:dyDescent="0.15">
      <c r="A296" s="8">
        <v>2004</v>
      </c>
      <c r="B296" s="9">
        <v>37945</v>
      </c>
      <c r="C296" s="10">
        <v>348</v>
      </c>
      <c r="D296" s="11">
        <v>41.7</v>
      </c>
      <c r="E296" s="11">
        <v>58.3</v>
      </c>
      <c r="F296" s="8" t="s">
        <v>162</v>
      </c>
      <c r="G296" s="8" t="s">
        <v>163</v>
      </c>
      <c r="H296" s="8">
        <v>41.7</v>
      </c>
      <c r="I296" s="8" t="s">
        <v>165</v>
      </c>
      <c r="J296" s="8" t="s">
        <v>160</v>
      </c>
    </row>
    <row r="297" spans="1:10" x14ac:dyDescent="0.15">
      <c r="A297" s="8">
        <v>2004</v>
      </c>
      <c r="B297" s="9">
        <v>37946</v>
      </c>
      <c r="C297" s="10">
        <v>347</v>
      </c>
      <c r="D297" s="11">
        <v>41.7</v>
      </c>
      <c r="E297" s="11">
        <v>58.3</v>
      </c>
      <c r="F297" s="8" t="s">
        <v>162</v>
      </c>
      <c r="G297" s="8" t="s">
        <v>163</v>
      </c>
      <c r="H297" s="8">
        <v>41.7</v>
      </c>
      <c r="I297" s="8" t="s">
        <v>165</v>
      </c>
      <c r="J297" s="8" t="s">
        <v>160</v>
      </c>
    </row>
    <row r="298" spans="1:10" x14ac:dyDescent="0.15">
      <c r="A298" s="8">
        <v>2004</v>
      </c>
      <c r="B298" s="9">
        <v>37947</v>
      </c>
      <c r="C298" s="10">
        <v>346</v>
      </c>
      <c r="D298" s="11">
        <v>41.7</v>
      </c>
      <c r="E298" s="11">
        <v>58.3</v>
      </c>
      <c r="F298" s="8" t="s">
        <v>162</v>
      </c>
      <c r="G298" s="8" t="s">
        <v>163</v>
      </c>
      <c r="H298" s="8">
        <v>41.7</v>
      </c>
      <c r="I298" s="8" t="s">
        <v>165</v>
      </c>
      <c r="J298" s="8" t="s">
        <v>160</v>
      </c>
    </row>
    <row r="299" spans="1:10" x14ac:dyDescent="0.15">
      <c r="A299" s="8">
        <v>2004</v>
      </c>
      <c r="B299" s="9">
        <v>37948</v>
      </c>
      <c r="C299" s="10">
        <v>345</v>
      </c>
      <c r="D299" s="11">
        <v>41.7</v>
      </c>
      <c r="E299" s="11">
        <v>58.3</v>
      </c>
      <c r="F299" s="8" t="s">
        <v>162</v>
      </c>
      <c r="G299" s="8" t="s">
        <v>163</v>
      </c>
      <c r="H299" s="8">
        <v>41.7</v>
      </c>
      <c r="I299" s="8" t="s">
        <v>165</v>
      </c>
      <c r="J299" s="8" t="s">
        <v>160</v>
      </c>
    </row>
    <row r="300" spans="1:10" x14ac:dyDescent="0.15">
      <c r="A300" s="8">
        <v>2004</v>
      </c>
      <c r="B300" s="9">
        <v>37949</v>
      </c>
      <c r="C300" s="10">
        <v>344</v>
      </c>
      <c r="D300" s="11">
        <v>41.7</v>
      </c>
      <c r="E300" s="11">
        <v>58.3</v>
      </c>
      <c r="F300" s="8" t="s">
        <v>162</v>
      </c>
      <c r="G300" s="8" t="s">
        <v>163</v>
      </c>
      <c r="H300" s="8">
        <v>41.7</v>
      </c>
      <c r="I300" s="8" t="s">
        <v>165</v>
      </c>
      <c r="J300" s="8" t="s">
        <v>160</v>
      </c>
    </row>
    <row r="301" spans="1:10" x14ac:dyDescent="0.15">
      <c r="A301" s="8">
        <v>2004</v>
      </c>
      <c r="B301" s="9">
        <v>37950</v>
      </c>
      <c r="C301" s="10">
        <v>343</v>
      </c>
      <c r="D301" s="11">
        <v>41.7</v>
      </c>
      <c r="E301" s="11">
        <v>58.3</v>
      </c>
      <c r="F301" s="8" t="s">
        <v>162</v>
      </c>
      <c r="G301" s="8" t="s">
        <v>163</v>
      </c>
      <c r="H301" s="8">
        <v>41.7</v>
      </c>
      <c r="I301" s="8" t="s">
        <v>165</v>
      </c>
      <c r="J301" s="8" t="s">
        <v>160</v>
      </c>
    </row>
    <row r="302" spans="1:10" x14ac:dyDescent="0.15">
      <c r="A302" s="8">
        <v>2004</v>
      </c>
      <c r="B302" s="9">
        <v>37951</v>
      </c>
      <c r="C302" s="10">
        <v>342</v>
      </c>
      <c r="D302" s="11">
        <v>41.7</v>
      </c>
      <c r="E302" s="11">
        <v>58.3</v>
      </c>
      <c r="F302" s="8" t="s">
        <v>162</v>
      </c>
      <c r="G302" s="8" t="s">
        <v>163</v>
      </c>
      <c r="H302" s="8">
        <v>41.7</v>
      </c>
      <c r="I302" s="8" t="s">
        <v>165</v>
      </c>
      <c r="J302" s="8" t="s">
        <v>160</v>
      </c>
    </row>
    <row r="303" spans="1:10" x14ac:dyDescent="0.15">
      <c r="A303" s="8">
        <v>2004</v>
      </c>
      <c r="B303" s="9">
        <v>37952</v>
      </c>
      <c r="C303" s="10">
        <v>341</v>
      </c>
      <c r="D303" s="11">
        <v>41.7</v>
      </c>
      <c r="E303" s="11">
        <v>58.3</v>
      </c>
      <c r="F303" s="8" t="s">
        <v>162</v>
      </c>
      <c r="G303" s="8" t="s">
        <v>163</v>
      </c>
      <c r="H303" s="8">
        <v>41.7</v>
      </c>
      <c r="I303" s="8" t="s">
        <v>165</v>
      </c>
      <c r="J303" s="8" t="s">
        <v>160</v>
      </c>
    </row>
    <row r="304" spans="1:10" x14ac:dyDescent="0.15">
      <c r="A304" s="8">
        <v>2004</v>
      </c>
      <c r="B304" s="9">
        <v>37953</v>
      </c>
      <c r="C304" s="10">
        <v>340</v>
      </c>
      <c r="D304" s="11">
        <v>41.7</v>
      </c>
      <c r="E304" s="11">
        <v>58.3</v>
      </c>
      <c r="F304" s="8" t="s">
        <v>162</v>
      </c>
      <c r="G304" s="8" t="s">
        <v>163</v>
      </c>
      <c r="H304" s="8">
        <v>41.7</v>
      </c>
      <c r="I304" s="8" t="s">
        <v>165</v>
      </c>
      <c r="J304" s="8" t="s">
        <v>160</v>
      </c>
    </row>
    <row r="305" spans="1:10" x14ac:dyDescent="0.15">
      <c r="A305" s="8">
        <v>2004</v>
      </c>
      <c r="B305" s="9">
        <v>37954</v>
      </c>
      <c r="C305" s="10">
        <v>339</v>
      </c>
      <c r="D305" s="11">
        <v>41.7</v>
      </c>
      <c r="E305" s="11">
        <v>58.3</v>
      </c>
      <c r="F305" s="8" t="s">
        <v>162</v>
      </c>
      <c r="G305" s="8" t="s">
        <v>163</v>
      </c>
      <c r="H305" s="8">
        <v>41.7</v>
      </c>
      <c r="I305" s="8" t="s">
        <v>165</v>
      </c>
      <c r="J305" s="8" t="s">
        <v>160</v>
      </c>
    </row>
    <row r="306" spans="1:10" x14ac:dyDescent="0.15">
      <c r="A306" s="8">
        <v>2004</v>
      </c>
      <c r="B306" s="9">
        <v>37955</v>
      </c>
      <c r="C306" s="10">
        <v>338</v>
      </c>
      <c r="D306" s="11">
        <v>41.7</v>
      </c>
      <c r="E306" s="11">
        <v>58.3</v>
      </c>
      <c r="F306" s="8" t="s">
        <v>162</v>
      </c>
      <c r="G306" s="8" t="s">
        <v>163</v>
      </c>
      <c r="H306" s="8">
        <v>41.7</v>
      </c>
      <c r="I306" s="8" t="s">
        <v>165</v>
      </c>
      <c r="J306" s="8" t="s">
        <v>160</v>
      </c>
    </row>
    <row r="307" spans="1:10" x14ac:dyDescent="0.15">
      <c r="A307" s="8">
        <v>2004</v>
      </c>
      <c r="B307" s="9">
        <v>37956</v>
      </c>
      <c r="C307" s="10">
        <v>337</v>
      </c>
      <c r="D307" s="11">
        <v>41.7</v>
      </c>
      <c r="E307" s="11">
        <v>58.3</v>
      </c>
      <c r="F307" s="8" t="s">
        <v>162</v>
      </c>
      <c r="G307" s="8" t="s">
        <v>163</v>
      </c>
      <c r="H307" s="8">
        <v>41.7</v>
      </c>
      <c r="I307" s="8" t="s">
        <v>165</v>
      </c>
      <c r="J307" s="8" t="s">
        <v>160</v>
      </c>
    </row>
    <row r="308" spans="1:10" x14ac:dyDescent="0.15">
      <c r="A308" s="8">
        <v>2004</v>
      </c>
      <c r="B308" s="9">
        <v>37957</v>
      </c>
      <c r="C308" s="10">
        <v>336</v>
      </c>
      <c r="D308" s="11">
        <v>41.7</v>
      </c>
      <c r="E308" s="11">
        <v>58.3</v>
      </c>
      <c r="F308" s="8" t="s">
        <v>162</v>
      </c>
      <c r="G308" s="8" t="s">
        <v>163</v>
      </c>
      <c r="H308" s="8">
        <v>41.7</v>
      </c>
      <c r="I308" s="8" t="s">
        <v>165</v>
      </c>
      <c r="J308" s="8" t="s">
        <v>160</v>
      </c>
    </row>
    <row r="309" spans="1:10" x14ac:dyDescent="0.15">
      <c r="A309" s="8">
        <v>2004</v>
      </c>
      <c r="B309" s="9">
        <v>37958</v>
      </c>
      <c r="C309" s="10">
        <v>335</v>
      </c>
      <c r="D309" s="11">
        <v>41.7</v>
      </c>
      <c r="E309" s="11">
        <v>58.3</v>
      </c>
      <c r="F309" s="8" t="s">
        <v>162</v>
      </c>
      <c r="G309" s="8" t="s">
        <v>163</v>
      </c>
      <c r="H309" s="8">
        <v>41.7</v>
      </c>
      <c r="I309" s="8" t="s">
        <v>165</v>
      </c>
      <c r="J309" s="8" t="s">
        <v>160</v>
      </c>
    </row>
    <row r="310" spans="1:10" x14ac:dyDescent="0.15">
      <c r="A310" s="8">
        <v>2004</v>
      </c>
      <c r="B310" s="9">
        <v>37959</v>
      </c>
      <c r="C310" s="10">
        <v>334</v>
      </c>
      <c r="D310" s="11">
        <v>41.7</v>
      </c>
      <c r="E310" s="11">
        <v>58.3</v>
      </c>
      <c r="F310" s="8" t="s">
        <v>162</v>
      </c>
      <c r="G310" s="8" t="s">
        <v>163</v>
      </c>
      <c r="H310" s="8">
        <v>41.7</v>
      </c>
      <c r="I310" s="8" t="s">
        <v>165</v>
      </c>
      <c r="J310" s="8" t="s">
        <v>160</v>
      </c>
    </row>
    <row r="311" spans="1:10" x14ac:dyDescent="0.15">
      <c r="A311" s="8">
        <v>2004</v>
      </c>
      <c r="B311" s="9">
        <v>37960</v>
      </c>
      <c r="C311" s="10">
        <v>333</v>
      </c>
      <c r="D311" s="11">
        <v>41.7</v>
      </c>
      <c r="E311" s="11">
        <v>58.3</v>
      </c>
      <c r="F311" s="8" t="s">
        <v>162</v>
      </c>
      <c r="G311" s="8" t="s">
        <v>163</v>
      </c>
      <c r="H311" s="8">
        <v>41.7</v>
      </c>
      <c r="I311" s="8" t="s">
        <v>165</v>
      </c>
      <c r="J311" s="8" t="s">
        <v>160</v>
      </c>
    </row>
    <row r="312" spans="1:10" x14ac:dyDescent="0.15">
      <c r="A312" s="8">
        <v>2004</v>
      </c>
      <c r="B312" s="9">
        <v>37961</v>
      </c>
      <c r="C312" s="10">
        <v>332</v>
      </c>
      <c r="D312" s="11">
        <v>41.7</v>
      </c>
      <c r="E312" s="11">
        <v>58.3</v>
      </c>
      <c r="F312" s="8" t="s">
        <v>162</v>
      </c>
      <c r="G312" s="8" t="s">
        <v>163</v>
      </c>
      <c r="H312" s="8">
        <v>41.7</v>
      </c>
      <c r="I312" s="8" t="s">
        <v>165</v>
      </c>
      <c r="J312" s="8" t="s">
        <v>160</v>
      </c>
    </row>
    <row r="313" spans="1:10" x14ac:dyDescent="0.15">
      <c r="A313" s="8">
        <v>2004</v>
      </c>
      <c r="B313" s="9">
        <v>37962</v>
      </c>
      <c r="C313" s="10">
        <v>331</v>
      </c>
      <c r="D313" s="11">
        <v>41.7</v>
      </c>
      <c r="E313" s="11">
        <v>58.3</v>
      </c>
      <c r="F313" s="8" t="s">
        <v>162</v>
      </c>
      <c r="G313" s="8" t="s">
        <v>163</v>
      </c>
      <c r="H313" s="8">
        <v>41.7</v>
      </c>
      <c r="I313" s="8" t="s">
        <v>165</v>
      </c>
      <c r="J313" s="8" t="s">
        <v>160</v>
      </c>
    </row>
    <row r="314" spans="1:10" x14ac:dyDescent="0.15">
      <c r="A314" s="8">
        <v>2004</v>
      </c>
      <c r="B314" s="9">
        <v>37963</v>
      </c>
      <c r="C314" s="10">
        <v>330</v>
      </c>
      <c r="D314" s="11">
        <v>41.7</v>
      </c>
      <c r="E314" s="11">
        <v>58.3</v>
      </c>
      <c r="F314" s="8" t="s">
        <v>162</v>
      </c>
      <c r="G314" s="8" t="s">
        <v>163</v>
      </c>
      <c r="H314" s="8">
        <v>41.7</v>
      </c>
      <c r="I314" s="8" t="s">
        <v>165</v>
      </c>
      <c r="J314" s="8" t="s">
        <v>160</v>
      </c>
    </row>
    <row r="315" spans="1:10" x14ac:dyDescent="0.15">
      <c r="A315" s="8">
        <v>2004</v>
      </c>
      <c r="B315" s="9">
        <v>37964</v>
      </c>
      <c r="C315" s="10">
        <v>329</v>
      </c>
      <c r="D315" s="11">
        <v>41.7</v>
      </c>
      <c r="E315" s="11">
        <v>58.3</v>
      </c>
      <c r="F315" s="8" t="s">
        <v>162</v>
      </c>
      <c r="G315" s="8" t="s">
        <v>163</v>
      </c>
      <c r="H315" s="8">
        <v>41.7</v>
      </c>
      <c r="I315" s="8" t="s">
        <v>165</v>
      </c>
      <c r="J315" s="8" t="s">
        <v>160</v>
      </c>
    </row>
    <row r="316" spans="1:10" x14ac:dyDescent="0.15">
      <c r="A316" s="8">
        <v>2004</v>
      </c>
      <c r="B316" s="9">
        <v>37965</v>
      </c>
      <c r="C316" s="10">
        <v>328</v>
      </c>
      <c r="D316" s="11">
        <v>41.7</v>
      </c>
      <c r="E316" s="11">
        <v>58.3</v>
      </c>
      <c r="F316" s="8" t="s">
        <v>162</v>
      </c>
      <c r="G316" s="8" t="s">
        <v>163</v>
      </c>
      <c r="H316" s="8">
        <v>41.7</v>
      </c>
      <c r="I316" s="8" t="s">
        <v>165</v>
      </c>
      <c r="J316" s="8" t="s">
        <v>160</v>
      </c>
    </row>
    <row r="317" spans="1:10" x14ac:dyDescent="0.15">
      <c r="A317" s="8">
        <v>2004</v>
      </c>
      <c r="B317" s="9">
        <v>37966</v>
      </c>
      <c r="C317" s="10">
        <v>327</v>
      </c>
      <c r="D317" s="11">
        <v>41.7</v>
      </c>
      <c r="E317" s="11">
        <v>58.3</v>
      </c>
      <c r="F317" s="8" t="s">
        <v>162</v>
      </c>
      <c r="G317" s="8" t="s">
        <v>163</v>
      </c>
      <c r="H317" s="8">
        <v>41.7</v>
      </c>
      <c r="I317" s="8" t="s">
        <v>165</v>
      </c>
      <c r="J317" s="8" t="s">
        <v>160</v>
      </c>
    </row>
    <row r="318" spans="1:10" x14ac:dyDescent="0.15">
      <c r="A318" s="8">
        <v>2004</v>
      </c>
      <c r="B318" s="9">
        <v>37967</v>
      </c>
      <c r="C318" s="10">
        <v>326</v>
      </c>
      <c r="D318" s="11">
        <v>41.7</v>
      </c>
      <c r="E318" s="11">
        <v>58.3</v>
      </c>
      <c r="F318" s="8" t="s">
        <v>162</v>
      </c>
      <c r="G318" s="8" t="s">
        <v>163</v>
      </c>
      <c r="H318" s="8">
        <v>41.7</v>
      </c>
      <c r="I318" s="8" t="s">
        <v>165</v>
      </c>
      <c r="J318" s="8" t="s">
        <v>160</v>
      </c>
    </row>
    <row r="319" spans="1:10" x14ac:dyDescent="0.15">
      <c r="A319" s="8">
        <v>2004</v>
      </c>
      <c r="B319" s="9">
        <v>37968</v>
      </c>
      <c r="C319" s="10">
        <v>325</v>
      </c>
      <c r="D319" s="11">
        <v>41.7</v>
      </c>
      <c r="E319" s="11">
        <v>58.3</v>
      </c>
      <c r="F319" s="8" t="s">
        <v>162</v>
      </c>
      <c r="G319" s="8" t="s">
        <v>163</v>
      </c>
      <c r="H319" s="8">
        <v>41.7</v>
      </c>
      <c r="I319" s="8" t="s">
        <v>165</v>
      </c>
      <c r="J319" s="8" t="s">
        <v>160</v>
      </c>
    </row>
    <row r="320" spans="1:10" x14ac:dyDescent="0.15">
      <c r="A320" s="8">
        <v>2004</v>
      </c>
      <c r="B320" s="9">
        <v>37969</v>
      </c>
      <c r="C320" s="10">
        <v>324</v>
      </c>
      <c r="D320" s="11">
        <v>41.7</v>
      </c>
      <c r="E320" s="11">
        <v>58.3</v>
      </c>
      <c r="F320" s="8" t="s">
        <v>162</v>
      </c>
      <c r="G320" s="8" t="s">
        <v>163</v>
      </c>
      <c r="H320" s="8">
        <v>41.7</v>
      </c>
      <c r="I320" s="8" t="s">
        <v>165</v>
      </c>
      <c r="J320" s="8" t="s">
        <v>160</v>
      </c>
    </row>
    <row r="321" spans="1:10" x14ac:dyDescent="0.15">
      <c r="A321" s="8">
        <v>2004</v>
      </c>
      <c r="B321" s="9">
        <v>37970</v>
      </c>
      <c r="C321" s="10">
        <v>323</v>
      </c>
      <c r="D321" s="11">
        <v>41.7</v>
      </c>
      <c r="E321" s="11">
        <v>58.3</v>
      </c>
      <c r="F321" s="8" t="s">
        <v>162</v>
      </c>
      <c r="G321" s="8" t="s">
        <v>163</v>
      </c>
      <c r="H321" s="8">
        <v>41.7</v>
      </c>
      <c r="I321" s="8" t="s">
        <v>165</v>
      </c>
      <c r="J321" s="8" t="s">
        <v>160</v>
      </c>
    </row>
    <row r="322" spans="1:10" x14ac:dyDescent="0.15">
      <c r="A322" s="8">
        <v>2004</v>
      </c>
      <c r="B322" s="9">
        <v>37971</v>
      </c>
      <c r="C322" s="10">
        <v>322</v>
      </c>
      <c r="D322" s="11">
        <v>41.7</v>
      </c>
      <c r="E322" s="11">
        <v>58.3</v>
      </c>
      <c r="F322" s="8" t="s">
        <v>162</v>
      </c>
      <c r="G322" s="8" t="s">
        <v>163</v>
      </c>
      <c r="H322" s="8">
        <v>41.7</v>
      </c>
      <c r="I322" s="8" t="s">
        <v>165</v>
      </c>
      <c r="J322" s="8" t="s">
        <v>160</v>
      </c>
    </row>
    <row r="323" spans="1:10" x14ac:dyDescent="0.15">
      <c r="A323" s="8">
        <v>2004</v>
      </c>
      <c r="B323" s="9">
        <v>37972</v>
      </c>
      <c r="C323" s="10">
        <v>321</v>
      </c>
      <c r="D323" s="11">
        <v>41.7</v>
      </c>
      <c r="E323" s="11">
        <v>58.3</v>
      </c>
      <c r="F323" s="8" t="s">
        <v>162</v>
      </c>
      <c r="G323" s="8" t="s">
        <v>163</v>
      </c>
      <c r="H323" s="8">
        <v>41.7</v>
      </c>
      <c r="I323" s="8" t="s">
        <v>165</v>
      </c>
      <c r="J323" s="8" t="s">
        <v>160</v>
      </c>
    </row>
    <row r="324" spans="1:10" x14ac:dyDescent="0.15">
      <c r="A324" s="8">
        <v>2004</v>
      </c>
      <c r="B324" s="9">
        <v>37973</v>
      </c>
      <c r="C324" s="10">
        <v>320</v>
      </c>
      <c r="D324" s="11">
        <v>41.7</v>
      </c>
      <c r="E324" s="11">
        <v>58.3</v>
      </c>
      <c r="F324" s="8" t="s">
        <v>162</v>
      </c>
      <c r="G324" s="8" t="s">
        <v>163</v>
      </c>
      <c r="H324" s="8">
        <v>41.7</v>
      </c>
      <c r="I324" s="8" t="s">
        <v>165</v>
      </c>
      <c r="J324" s="8" t="s">
        <v>160</v>
      </c>
    </row>
    <row r="325" spans="1:10" x14ac:dyDescent="0.15">
      <c r="A325" s="8">
        <v>2004</v>
      </c>
      <c r="B325" s="9">
        <v>37974</v>
      </c>
      <c r="C325" s="10">
        <v>319</v>
      </c>
      <c r="D325" s="11">
        <v>41.7</v>
      </c>
      <c r="E325" s="11">
        <v>58.3</v>
      </c>
      <c r="F325" s="8" t="s">
        <v>162</v>
      </c>
      <c r="G325" s="8" t="s">
        <v>163</v>
      </c>
      <c r="H325" s="8">
        <v>41.7</v>
      </c>
      <c r="I325" s="8" t="s">
        <v>165</v>
      </c>
      <c r="J325" s="8" t="s">
        <v>160</v>
      </c>
    </row>
    <row r="326" spans="1:10" x14ac:dyDescent="0.15">
      <c r="A326" s="8">
        <v>2004</v>
      </c>
      <c r="B326" s="9">
        <v>37975</v>
      </c>
      <c r="C326" s="10">
        <v>318</v>
      </c>
      <c r="D326" s="11">
        <v>41.7</v>
      </c>
      <c r="E326" s="11">
        <v>58.3</v>
      </c>
      <c r="F326" s="8" t="s">
        <v>162</v>
      </c>
      <c r="G326" s="8" t="s">
        <v>163</v>
      </c>
      <c r="H326" s="8">
        <v>41.7</v>
      </c>
      <c r="I326" s="8" t="s">
        <v>165</v>
      </c>
      <c r="J326" s="8" t="s">
        <v>160</v>
      </c>
    </row>
    <row r="327" spans="1:10" x14ac:dyDescent="0.15">
      <c r="A327" s="8">
        <v>2004</v>
      </c>
      <c r="B327" s="9">
        <v>37976</v>
      </c>
      <c r="C327" s="10">
        <v>317</v>
      </c>
      <c r="D327" s="11">
        <v>41.7</v>
      </c>
      <c r="E327" s="11">
        <v>58.3</v>
      </c>
      <c r="F327" s="8" t="s">
        <v>162</v>
      </c>
      <c r="G327" s="8" t="s">
        <v>163</v>
      </c>
      <c r="H327" s="8">
        <v>41.7</v>
      </c>
      <c r="I327" s="8" t="s">
        <v>165</v>
      </c>
      <c r="J327" s="8" t="s">
        <v>160</v>
      </c>
    </row>
    <row r="328" spans="1:10" x14ac:dyDescent="0.15">
      <c r="A328" s="8">
        <v>2004</v>
      </c>
      <c r="B328" s="9">
        <v>37977</v>
      </c>
      <c r="C328" s="10">
        <v>316</v>
      </c>
      <c r="D328" s="11">
        <v>41.7</v>
      </c>
      <c r="E328" s="11">
        <v>58.3</v>
      </c>
      <c r="F328" s="8" t="s">
        <v>162</v>
      </c>
      <c r="G328" s="8" t="s">
        <v>163</v>
      </c>
      <c r="H328" s="8">
        <v>41.7</v>
      </c>
      <c r="I328" s="8" t="s">
        <v>165</v>
      </c>
      <c r="J328" s="8" t="s">
        <v>160</v>
      </c>
    </row>
    <row r="329" spans="1:10" x14ac:dyDescent="0.15">
      <c r="A329" s="8">
        <v>2004</v>
      </c>
      <c r="B329" s="9">
        <v>37978</v>
      </c>
      <c r="C329" s="10">
        <v>315</v>
      </c>
      <c r="D329" s="11">
        <v>41.7</v>
      </c>
      <c r="E329" s="11">
        <v>58.3</v>
      </c>
      <c r="F329" s="8" t="s">
        <v>162</v>
      </c>
      <c r="G329" s="8" t="s">
        <v>163</v>
      </c>
      <c r="H329" s="8">
        <v>41.7</v>
      </c>
      <c r="I329" s="8" t="s">
        <v>165</v>
      </c>
      <c r="J329" s="8" t="s">
        <v>160</v>
      </c>
    </row>
    <row r="330" spans="1:10" x14ac:dyDescent="0.15">
      <c r="A330" s="8">
        <v>2004</v>
      </c>
      <c r="B330" s="9">
        <v>37979</v>
      </c>
      <c r="C330" s="10">
        <v>314</v>
      </c>
      <c r="D330" s="11">
        <v>41.7</v>
      </c>
      <c r="E330" s="11">
        <v>58.3</v>
      </c>
      <c r="F330" s="8" t="s">
        <v>162</v>
      </c>
      <c r="G330" s="8" t="s">
        <v>163</v>
      </c>
      <c r="H330" s="8">
        <v>41.7</v>
      </c>
      <c r="I330" s="8" t="s">
        <v>165</v>
      </c>
      <c r="J330" s="8" t="s">
        <v>160</v>
      </c>
    </row>
    <row r="331" spans="1:10" x14ac:dyDescent="0.15">
      <c r="A331" s="8">
        <v>2004</v>
      </c>
      <c r="B331" s="9">
        <v>37980</v>
      </c>
      <c r="C331" s="10">
        <v>313</v>
      </c>
      <c r="D331" s="11">
        <v>41.7</v>
      </c>
      <c r="E331" s="11">
        <v>58.3</v>
      </c>
      <c r="F331" s="8" t="s">
        <v>162</v>
      </c>
      <c r="G331" s="8" t="s">
        <v>163</v>
      </c>
      <c r="H331" s="8">
        <v>41.7</v>
      </c>
      <c r="I331" s="8" t="s">
        <v>165</v>
      </c>
      <c r="J331" s="8" t="s">
        <v>160</v>
      </c>
    </row>
    <row r="332" spans="1:10" x14ac:dyDescent="0.15">
      <c r="A332" s="8">
        <v>2004</v>
      </c>
      <c r="B332" s="9">
        <v>37981</v>
      </c>
      <c r="C332" s="10">
        <v>312</v>
      </c>
      <c r="D332" s="11">
        <v>41.7</v>
      </c>
      <c r="E332" s="11">
        <v>58.3</v>
      </c>
      <c r="F332" s="8" t="s">
        <v>162</v>
      </c>
      <c r="G332" s="8" t="s">
        <v>163</v>
      </c>
      <c r="H332" s="8">
        <v>41.7</v>
      </c>
      <c r="I332" s="8" t="s">
        <v>165</v>
      </c>
      <c r="J332" s="8" t="s">
        <v>160</v>
      </c>
    </row>
    <row r="333" spans="1:10" x14ac:dyDescent="0.15">
      <c r="A333" s="8">
        <v>2004</v>
      </c>
      <c r="B333" s="9">
        <v>37982</v>
      </c>
      <c r="C333" s="10">
        <v>311</v>
      </c>
      <c r="D333" s="11">
        <v>41.7</v>
      </c>
      <c r="E333" s="11">
        <v>58.3</v>
      </c>
      <c r="F333" s="8" t="s">
        <v>162</v>
      </c>
      <c r="G333" s="8" t="s">
        <v>163</v>
      </c>
      <c r="H333" s="8">
        <v>41.7</v>
      </c>
      <c r="I333" s="8" t="s">
        <v>165</v>
      </c>
      <c r="J333" s="8" t="s">
        <v>160</v>
      </c>
    </row>
    <row r="334" spans="1:10" x14ac:dyDescent="0.15">
      <c r="A334" s="8">
        <v>2004</v>
      </c>
      <c r="B334" s="9">
        <v>37983</v>
      </c>
      <c r="C334" s="10">
        <v>310</v>
      </c>
      <c r="D334" s="11">
        <v>41.7</v>
      </c>
      <c r="E334" s="11">
        <v>58.3</v>
      </c>
      <c r="F334" s="8" t="s">
        <v>162</v>
      </c>
      <c r="G334" s="8" t="s">
        <v>163</v>
      </c>
      <c r="H334" s="8">
        <v>41.7</v>
      </c>
      <c r="I334" s="8" t="s">
        <v>165</v>
      </c>
      <c r="J334" s="8" t="s">
        <v>160</v>
      </c>
    </row>
    <row r="335" spans="1:10" x14ac:dyDescent="0.15">
      <c r="A335" s="8">
        <v>2004</v>
      </c>
      <c r="B335" s="9">
        <v>37984</v>
      </c>
      <c r="C335" s="10">
        <v>309</v>
      </c>
      <c r="D335" s="11">
        <v>41.7</v>
      </c>
      <c r="E335" s="11">
        <v>58.3</v>
      </c>
      <c r="F335" s="8" t="s">
        <v>162</v>
      </c>
      <c r="G335" s="8" t="s">
        <v>163</v>
      </c>
      <c r="H335" s="8">
        <v>41.7</v>
      </c>
      <c r="I335" s="8" t="s">
        <v>165</v>
      </c>
      <c r="J335" s="8" t="s">
        <v>160</v>
      </c>
    </row>
    <row r="336" spans="1:10" x14ac:dyDescent="0.15">
      <c r="A336" s="8">
        <v>2004</v>
      </c>
      <c r="B336" s="9">
        <v>37985</v>
      </c>
      <c r="C336" s="10">
        <v>308</v>
      </c>
      <c r="D336" s="11">
        <v>41.7</v>
      </c>
      <c r="E336" s="11">
        <v>58.3</v>
      </c>
      <c r="F336" s="8" t="s">
        <v>162</v>
      </c>
      <c r="G336" s="8" t="s">
        <v>163</v>
      </c>
      <c r="H336" s="8">
        <v>41.7</v>
      </c>
      <c r="I336" s="8" t="s">
        <v>165</v>
      </c>
      <c r="J336" s="8" t="s">
        <v>160</v>
      </c>
    </row>
    <row r="337" spans="1:10" x14ac:dyDescent="0.15">
      <c r="A337" s="8">
        <v>2004</v>
      </c>
      <c r="B337" s="9">
        <v>37986</v>
      </c>
      <c r="C337" s="10">
        <v>307</v>
      </c>
      <c r="D337" s="11">
        <v>41.7</v>
      </c>
      <c r="E337" s="11">
        <v>58.3</v>
      </c>
      <c r="F337" s="8" t="s">
        <v>162</v>
      </c>
      <c r="G337" s="8" t="s">
        <v>163</v>
      </c>
      <c r="H337" s="8">
        <v>41.7</v>
      </c>
      <c r="I337" s="8" t="s">
        <v>165</v>
      </c>
      <c r="J337" s="8" t="s">
        <v>160</v>
      </c>
    </row>
    <row r="338" spans="1:10" x14ac:dyDescent="0.15">
      <c r="A338" s="8">
        <v>2004</v>
      </c>
      <c r="B338" s="9">
        <v>37987</v>
      </c>
      <c r="C338" s="10">
        <v>306</v>
      </c>
      <c r="D338" s="11">
        <v>41.7</v>
      </c>
      <c r="E338" s="11">
        <v>58.3</v>
      </c>
      <c r="F338" s="8" t="s">
        <v>162</v>
      </c>
      <c r="G338" s="8" t="s">
        <v>163</v>
      </c>
      <c r="H338" s="8">
        <v>41.7</v>
      </c>
      <c r="I338" s="8" t="s">
        <v>165</v>
      </c>
      <c r="J338" s="8" t="s">
        <v>160</v>
      </c>
    </row>
    <row r="339" spans="1:10" x14ac:dyDescent="0.15">
      <c r="A339" s="8">
        <v>2004</v>
      </c>
      <c r="B339" s="9">
        <v>37988</v>
      </c>
      <c r="C339" s="10">
        <v>305</v>
      </c>
      <c r="D339" s="11">
        <v>41.7</v>
      </c>
      <c r="E339" s="11">
        <v>58.3</v>
      </c>
      <c r="F339" s="8" t="s">
        <v>162</v>
      </c>
      <c r="G339" s="8" t="s">
        <v>163</v>
      </c>
      <c r="H339" s="8">
        <v>41.7</v>
      </c>
      <c r="I339" s="8" t="s">
        <v>165</v>
      </c>
      <c r="J339" s="8" t="s">
        <v>160</v>
      </c>
    </row>
    <row r="340" spans="1:10" x14ac:dyDescent="0.15">
      <c r="A340" s="8">
        <v>2004</v>
      </c>
      <c r="B340" s="9">
        <v>37989</v>
      </c>
      <c r="C340" s="10">
        <v>304</v>
      </c>
      <c r="D340" s="11">
        <v>41.7</v>
      </c>
      <c r="E340" s="11">
        <v>58.3</v>
      </c>
      <c r="F340" s="8" t="s">
        <v>162</v>
      </c>
      <c r="G340" s="8" t="s">
        <v>163</v>
      </c>
      <c r="H340" s="8">
        <v>41.7</v>
      </c>
      <c r="I340" s="8" t="s">
        <v>165</v>
      </c>
      <c r="J340" s="8" t="s">
        <v>160</v>
      </c>
    </row>
    <row r="341" spans="1:10" x14ac:dyDescent="0.15">
      <c r="A341" s="8">
        <v>2004</v>
      </c>
      <c r="B341" s="9">
        <v>37990</v>
      </c>
      <c r="C341" s="10">
        <v>303</v>
      </c>
      <c r="D341" s="11">
        <v>41.7</v>
      </c>
      <c r="E341" s="11">
        <v>58.3</v>
      </c>
      <c r="F341" s="8" t="s">
        <v>162</v>
      </c>
      <c r="G341" s="8" t="s">
        <v>163</v>
      </c>
      <c r="H341" s="8">
        <v>41.7</v>
      </c>
      <c r="I341" s="8" t="s">
        <v>165</v>
      </c>
      <c r="J341" s="8" t="s">
        <v>160</v>
      </c>
    </row>
    <row r="342" spans="1:10" x14ac:dyDescent="0.15">
      <c r="A342" s="8">
        <v>2004</v>
      </c>
      <c r="B342" s="9">
        <v>37991</v>
      </c>
      <c r="C342" s="10">
        <v>302</v>
      </c>
      <c r="D342" s="11">
        <v>41.7</v>
      </c>
      <c r="E342" s="11">
        <v>58.3</v>
      </c>
      <c r="F342" s="8" t="s">
        <v>162</v>
      </c>
      <c r="G342" s="8" t="s">
        <v>163</v>
      </c>
      <c r="H342" s="8">
        <v>41.7</v>
      </c>
      <c r="I342" s="8" t="s">
        <v>165</v>
      </c>
      <c r="J342" s="8" t="s">
        <v>160</v>
      </c>
    </row>
    <row r="343" spans="1:10" x14ac:dyDescent="0.15">
      <c r="A343" s="8">
        <v>2004</v>
      </c>
      <c r="B343" s="9">
        <v>37992</v>
      </c>
      <c r="C343" s="10">
        <v>301</v>
      </c>
      <c r="D343" s="11">
        <v>41.7</v>
      </c>
      <c r="E343" s="11">
        <v>58.3</v>
      </c>
      <c r="F343" s="8" t="s">
        <v>162</v>
      </c>
      <c r="G343" s="8" t="s">
        <v>163</v>
      </c>
      <c r="H343" s="8">
        <v>41.7</v>
      </c>
      <c r="I343" s="8" t="s">
        <v>165</v>
      </c>
      <c r="J343" s="8" t="s">
        <v>160</v>
      </c>
    </row>
    <row r="344" spans="1:10" x14ac:dyDescent="0.15">
      <c r="A344" s="8">
        <v>2004</v>
      </c>
      <c r="B344" s="9">
        <v>37993</v>
      </c>
      <c r="C344" s="10">
        <v>300</v>
      </c>
      <c r="D344" s="11">
        <v>41.7</v>
      </c>
      <c r="E344" s="11">
        <v>58.3</v>
      </c>
      <c r="F344" s="8" t="s">
        <v>162</v>
      </c>
      <c r="G344" s="8" t="s">
        <v>163</v>
      </c>
      <c r="H344" s="8">
        <v>41.7</v>
      </c>
      <c r="I344" s="8" t="s">
        <v>165</v>
      </c>
      <c r="J344" s="8" t="s">
        <v>160</v>
      </c>
    </row>
    <row r="345" spans="1:10" x14ac:dyDescent="0.15">
      <c r="A345" s="8">
        <v>2004</v>
      </c>
      <c r="B345" s="9">
        <v>37994</v>
      </c>
      <c r="C345" s="10">
        <v>299</v>
      </c>
      <c r="D345" s="11">
        <v>41.7</v>
      </c>
      <c r="E345" s="11">
        <v>58.3</v>
      </c>
      <c r="F345" s="8" t="s">
        <v>162</v>
      </c>
      <c r="G345" s="8" t="s">
        <v>163</v>
      </c>
      <c r="H345" s="8">
        <v>41.7</v>
      </c>
      <c r="I345" s="8" t="s">
        <v>165</v>
      </c>
      <c r="J345" s="8" t="s">
        <v>160</v>
      </c>
    </row>
    <row r="346" spans="1:10" x14ac:dyDescent="0.15">
      <c r="A346" s="8">
        <v>2004</v>
      </c>
      <c r="B346" s="9">
        <v>37995</v>
      </c>
      <c r="C346" s="10">
        <v>298</v>
      </c>
      <c r="D346" s="11">
        <v>41.7</v>
      </c>
      <c r="E346" s="11">
        <v>58.3</v>
      </c>
      <c r="F346" s="8" t="s">
        <v>162</v>
      </c>
      <c r="G346" s="8" t="s">
        <v>163</v>
      </c>
      <c r="H346" s="8">
        <v>41.7</v>
      </c>
      <c r="I346" s="8" t="s">
        <v>165</v>
      </c>
      <c r="J346" s="8" t="s">
        <v>160</v>
      </c>
    </row>
    <row r="347" spans="1:10" x14ac:dyDescent="0.15">
      <c r="A347" s="8">
        <v>2004</v>
      </c>
      <c r="B347" s="9">
        <v>37996</v>
      </c>
      <c r="C347" s="10">
        <v>297</v>
      </c>
      <c r="D347" s="11">
        <v>41.7</v>
      </c>
      <c r="E347" s="11">
        <v>58.3</v>
      </c>
      <c r="F347" s="8" t="s">
        <v>162</v>
      </c>
      <c r="G347" s="8" t="s">
        <v>163</v>
      </c>
      <c r="H347" s="8">
        <v>41.7</v>
      </c>
      <c r="I347" s="8" t="s">
        <v>165</v>
      </c>
      <c r="J347" s="8" t="s">
        <v>160</v>
      </c>
    </row>
    <row r="348" spans="1:10" x14ac:dyDescent="0.15">
      <c r="A348" s="8">
        <v>2004</v>
      </c>
      <c r="B348" s="9">
        <v>37997</v>
      </c>
      <c r="C348" s="10">
        <v>296</v>
      </c>
      <c r="D348" s="11">
        <v>41.7</v>
      </c>
      <c r="E348" s="11">
        <v>58.3</v>
      </c>
      <c r="F348" s="8" t="s">
        <v>162</v>
      </c>
      <c r="G348" s="8" t="s">
        <v>163</v>
      </c>
      <c r="H348" s="8">
        <v>41.7</v>
      </c>
      <c r="I348" s="8" t="s">
        <v>165</v>
      </c>
      <c r="J348" s="8" t="s">
        <v>160</v>
      </c>
    </row>
    <row r="349" spans="1:10" x14ac:dyDescent="0.15">
      <c r="A349" s="8">
        <v>2004</v>
      </c>
      <c r="B349" s="9">
        <v>37998</v>
      </c>
      <c r="C349" s="10">
        <v>295</v>
      </c>
      <c r="D349" s="11">
        <v>41.7</v>
      </c>
      <c r="E349" s="11">
        <v>58.3</v>
      </c>
      <c r="F349" s="8" t="s">
        <v>162</v>
      </c>
      <c r="G349" s="8" t="s">
        <v>163</v>
      </c>
      <c r="H349" s="8">
        <v>41.7</v>
      </c>
      <c r="I349" s="8" t="s">
        <v>165</v>
      </c>
      <c r="J349" s="8" t="s">
        <v>160</v>
      </c>
    </row>
    <row r="350" spans="1:10" x14ac:dyDescent="0.15">
      <c r="A350" s="8">
        <v>2004</v>
      </c>
      <c r="B350" s="9">
        <v>37999</v>
      </c>
      <c r="C350" s="10">
        <v>294</v>
      </c>
      <c r="D350" s="11">
        <v>41.7</v>
      </c>
      <c r="E350" s="11">
        <v>58.3</v>
      </c>
      <c r="F350" s="8" t="s">
        <v>162</v>
      </c>
      <c r="G350" s="8" t="s">
        <v>163</v>
      </c>
      <c r="H350" s="8">
        <v>41.7</v>
      </c>
      <c r="I350" s="8" t="s">
        <v>165</v>
      </c>
      <c r="J350" s="8" t="s">
        <v>160</v>
      </c>
    </row>
    <row r="351" spans="1:10" x14ac:dyDescent="0.15">
      <c r="A351" s="8">
        <v>2004</v>
      </c>
      <c r="B351" s="9">
        <v>38000</v>
      </c>
      <c r="C351" s="10">
        <v>293</v>
      </c>
      <c r="D351" s="11">
        <v>41.7</v>
      </c>
      <c r="E351" s="11">
        <v>58.3</v>
      </c>
      <c r="F351" s="8" t="s">
        <v>162</v>
      </c>
      <c r="G351" s="8" t="s">
        <v>163</v>
      </c>
      <c r="H351" s="8">
        <v>41.7</v>
      </c>
      <c r="I351" s="8" t="s">
        <v>165</v>
      </c>
      <c r="J351" s="8" t="s">
        <v>160</v>
      </c>
    </row>
    <row r="352" spans="1:10" x14ac:dyDescent="0.15">
      <c r="A352" s="8">
        <v>2004</v>
      </c>
      <c r="B352" s="9">
        <v>38001</v>
      </c>
      <c r="C352" s="10">
        <v>292</v>
      </c>
      <c r="D352" s="11">
        <v>41.7</v>
      </c>
      <c r="E352" s="11">
        <v>58.3</v>
      </c>
      <c r="F352" s="8" t="s">
        <v>162</v>
      </c>
      <c r="G352" s="8" t="s">
        <v>163</v>
      </c>
      <c r="H352" s="8">
        <v>41.7</v>
      </c>
      <c r="I352" s="8" t="s">
        <v>165</v>
      </c>
      <c r="J352" s="8" t="s">
        <v>160</v>
      </c>
    </row>
    <row r="353" spans="1:10" x14ac:dyDescent="0.15">
      <c r="A353" s="8">
        <v>2004</v>
      </c>
      <c r="B353" s="9">
        <v>38002</v>
      </c>
      <c r="C353" s="10">
        <v>291</v>
      </c>
      <c r="D353" s="11">
        <v>41.7</v>
      </c>
      <c r="E353" s="11">
        <v>58.3</v>
      </c>
      <c r="F353" s="8" t="s">
        <v>162</v>
      </c>
      <c r="G353" s="8" t="s">
        <v>163</v>
      </c>
      <c r="H353" s="8">
        <v>41.7</v>
      </c>
      <c r="I353" s="8" t="s">
        <v>165</v>
      </c>
      <c r="J353" s="8" t="s">
        <v>160</v>
      </c>
    </row>
    <row r="354" spans="1:10" x14ac:dyDescent="0.15">
      <c r="A354" s="8">
        <v>2004</v>
      </c>
      <c r="B354" s="9">
        <v>38003</v>
      </c>
      <c r="C354" s="10">
        <v>290</v>
      </c>
      <c r="D354" s="11">
        <v>41.7</v>
      </c>
      <c r="E354" s="11">
        <v>58.3</v>
      </c>
      <c r="F354" s="8" t="s">
        <v>162</v>
      </c>
      <c r="G354" s="8" t="s">
        <v>163</v>
      </c>
      <c r="H354" s="8">
        <v>41.7</v>
      </c>
      <c r="I354" s="8" t="s">
        <v>165</v>
      </c>
      <c r="J354" s="8" t="s">
        <v>160</v>
      </c>
    </row>
    <row r="355" spans="1:10" x14ac:dyDescent="0.15">
      <c r="A355" s="8">
        <v>2004</v>
      </c>
      <c r="B355" s="9">
        <v>38004</v>
      </c>
      <c r="C355" s="10">
        <v>289</v>
      </c>
      <c r="D355" s="11">
        <v>41.7</v>
      </c>
      <c r="E355" s="11">
        <v>58.3</v>
      </c>
      <c r="F355" s="8" t="s">
        <v>162</v>
      </c>
      <c r="G355" s="8" t="s">
        <v>163</v>
      </c>
      <c r="H355" s="8">
        <v>41.7</v>
      </c>
      <c r="I355" s="8" t="s">
        <v>165</v>
      </c>
      <c r="J355" s="8" t="s">
        <v>160</v>
      </c>
    </row>
    <row r="356" spans="1:10" x14ac:dyDescent="0.15">
      <c r="A356" s="8">
        <v>2004</v>
      </c>
      <c r="B356" s="9">
        <v>38005</v>
      </c>
      <c r="C356" s="10">
        <v>288</v>
      </c>
      <c r="D356" s="11">
        <v>41.7</v>
      </c>
      <c r="E356" s="11">
        <v>58.3</v>
      </c>
      <c r="F356" s="8" t="s">
        <v>162</v>
      </c>
      <c r="G356" s="8" t="s">
        <v>163</v>
      </c>
      <c r="H356" s="8">
        <v>41.7</v>
      </c>
      <c r="I356" s="8" t="s">
        <v>165</v>
      </c>
      <c r="J356" s="8" t="s">
        <v>160</v>
      </c>
    </row>
    <row r="357" spans="1:10" x14ac:dyDescent="0.15">
      <c r="A357" s="8">
        <v>2004</v>
      </c>
      <c r="B357" s="9">
        <v>38006</v>
      </c>
      <c r="C357" s="10">
        <v>287</v>
      </c>
      <c r="D357" s="11">
        <v>41.7</v>
      </c>
      <c r="E357" s="11">
        <v>58.3</v>
      </c>
      <c r="F357" s="8" t="s">
        <v>162</v>
      </c>
      <c r="G357" s="8" t="s">
        <v>163</v>
      </c>
      <c r="H357" s="8">
        <v>41.7</v>
      </c>
      <c r="I357" s="8" t="s">
        <v>165</v>
      </c>
      <c r="J357" s="8" t="s">
        <v>160</v>
      </c>
    </row>
    <row r="358" spans="1:10" x14ac:dyDescent="0.15">
      <c r="A358" s="8">
        <v>2004</v>
      </c>
      <c r="B358" s="9">
        <v>38007</v>
      </c>
      <c r="C358" s="10">
        <v>286</v>
      </c>
      <c r="D358" s="11">
        <v>41.7</v>
      </c>
      <c r="E358" s="11">
        <v>58.3</v>
      </c>
      <c r="F358" s="8" t="s">
        <v>162</v>
      </c>
      <c r="G358" s="8" t="s">
        <v>163</v>
      </c>
      <c r="H358" s="8">
        <v>41.7</v>
      </c>
      <c r="I358" s="8" t="s">
        <v>165</v>
      </c>
      <c r="J358" s="8" t="s">
        <v>160</v>
      </c>
    </row>
    <row r="359" spans="1:10" x14ac:dyDescent="0.15">
      <c r="A359" s="8">
        <v>2004</v>
      </c>
      <c r="B359" s="9">
        <v>38008</v>
      </c>
      <c r="C359" s="10">
        <v>285</v>
      </c>
      <c r="D359" s="11">
        <v>41.7</v>
      </c>
      <c r="E359" s="11">
        <v>58.3</v>
      </c>
      <c r="F359" s="8" t="s">
        <v>162</v>
      </c>
      <c r="G359" s="8" t="s">
        <v>163</v>
      </c>
      <c r="H359" s="8">
        <v>41.7</v>
      </c>
      <c r="I359" s="8" t="s">
        <v>165</v>
      </c>
      <c r="J359" s="8" t="s">
        <v>160</v>
      </c>
    </row>
    <row r="360" spans="1:10" x14ac:dyDescent="0.15">
      <c r="A360" s="8">
        <v>2004</v>
      </c>
      <c r="B360" s="9">
        <v>38009</v>
      </c>
      <c r="C360" s="10">
        <v>284</v>
      </c>
      <c r="D360" s="11">
        <v>41.7</v>
      </c>
      <c r="E360" s="11">
        <v>58.3</v>
      </c>
      <c r="F360" s="8" t="s">
        <v>162</v>
      </c>
      <c r="G360" s="8" t="s">
        <v>163</v>
      </c>
      <c r="H360" s="8">
        <v>41.7</v>
      </c>
      <c r="I360" s="8" t="s">
        <v>165</v>
      </c>
      <c r="J360" s="8" t="s">
        <v>160</v>
      </c>
    </row>
    <row r="361" spans="1:10" x14ac:dyDescent="0.15">
      <c r="A361" s="8">
        <v>2004</v>
      </c>
      <c r="B361" s="9">
        <v>38010</v>
      </c>
      <c r="C361" s="10">
        <v>283</v>
      </c>
      <c r="D361" s="11">
        <v>41.7</v>
      </c>
      <c r="E361" s="11">
        <v>58.3</v>
      </c>
      <c r="F361" s="8" t="s">
        <v>162</v>
      </c>
      <c r="G361" s="8" t="s">
        <v>163</v>
      </c>
      <c r="H361" s="8">
        <v>41.7</v>
      </c>
      <c r="I361" s="8" t="s">
        <v>165</v>
      </c>
      <c r="J361" s="8" t="s">
        <v>160</v>
      </c>
    </row>
    <row r="362" spans="1:10" x14ac:dyDescent="0.15">
      <c r="A362" s="8">
        <v>2004</v>
      </c>
      <c r="B362" s="9">
        <v>38011</v>
      </c>
      <c r="C362" s="10">
        <v>282</v>
      </c>
      <c r="D362" s="11">
        <v>41.7</v>
      </c>
      <c r="E362" s="11">
        <v>58.3</v>
      </c>
      <c r="F362" s="8" t="s">
        <v>162</v>
      </c>
      <c r="G362" s="8" t="s">
        <v>163</v>
      </c>
      <c r="H362" s="8">
        <v>41.7</v>
      </c>
      <c r="I362" s="8" t="s">
        <v>165</v>
      </c>
      <c r="J362" s="8" t="s">
        <v>160</v>
      </c>
    </row>
    <row r="363" spans="1:10" x14ac:dyDescent="0.15">
      <c r="A363" s="8">
        <v>2004</v>
      </c>
      <c r="B363" s="9">
        <v>38012</v>
      </c>
      <c r="C363" s="10">
        <v>281</v>
      </c>
      <c r="D363" s="11">
        <v>41.7</v>
      </c>
      <c r="E363" s="11">
        <v>58.3</v>
      </c>
      <c r="F363" s="8" t="s">
        <v>162</v>
      </c>
      <c r="G363" s="8" t="s">
        <v>163</v>
      </c>
      <c r="H363" s="8">
        <v>41.7</v>
      </c>
      <c r="I363" s="8" t="s">
        <v>165</v>
      </c>
      <c r="J363" s="8" t="s">
        <v>160</v>
      </c>
    </row>
    <row r="364" spans="1:10" x14ac:dyDescent="0.15">
      <c r="A364" s="8">
        <v>2004</v>
      </c>
      <c r="B364" s="9">
        <v>38013</v>
      </c>
      <c r="C364" s="10">
        <v>280</v>
      </c>
      <c r="D364" s="11">
        <v>41.7</v>
      </c>
      <c r="E364" s="11">
        <v>58.3</v>
      </c>
      <c r="F364" s="8" t="s">
        <v>162</v>
      </c>
      <c r="G364" s="8" t="s">
        <v>163</v>
      </c>
      <c r="H364" s="8">
        <v>41.7</v>
      </c>
      <c r="I364" s="8" t="s">
        <v>165</v>
      </c>
      <c r="J364" s="8" t="s">
        <v>160</v>
      </c>
    </row>
    <row r="365" spans="1:10" x14ac:dyDescent="0.15">
      <c r="A365" s="8">
        <v>2004</v>
      </c>
      <c r="B365" s="9">
        <v>38014</v>
      </c>
      <c r="C365" s="10">
        <v>279</v>
      </c>
      <c r="D365" s="11">
        <v>41.7</v>
      </c>
      <c r="E365" s="11">
        <v>58.3</v>
      </c>
      <c r="F365" s="8" t="s">
        <v>162</v>
      </c>
      <c r="G365" s="8" t="s">
        <v>163</v>
      </c>
      <c r="H365" s="8">
        <v>41.7</v>
      </c>
      <c r="I365" s="8" t="s">
        <v>165</v>
      </c>
      <c r="J365" s="8" t="s">
        <v>160</v>
      </c>
    </row>
    <row r="366" spans="1:10" x14ac:dyDescent="0.15">
      <c r="A366" s="8">
        <v>2004</v>
      </c>
      <c r="B366" s="9">
        <v>38015</v>
      </c>
      <c r="C366" s="10">
        <v>278</v>
      </c>
      <c r="D366" s="11">
        <v>43.5</v>
      </c>
      <c r="E366" s="11">
        <v>56.5</v>
      </c>
      <c r="F366" s="8" t="s">
        <v>162</v>
      </c>
      <c r="G366" s="8" t="s">
        <v>163</v>
      </c>
      <c r="H366" s="8">
        <v>41.7</v>
      </c>
      <c r="I366" s="8" t="s">
        <v>165</v>
      </c>
      <c r="J366" s="8">
        <v>45.3</v>
      </c>
    </row>
    <row r="367" spans="1:10" x14ac:dyDescent="0.15">
      <c r="A367" s="8">
        <v>2004</v>
      </c>
      <c r="B367" s="9">
        <v>38016</v>
      </c>
      <c r="C367" s="10">
        <v>277</v>
      </c>
      <c r="D367" s="11">
        <v>43.5</v>
      </c>
      <c r="E367" s="11">
        <v>56.5</v>
      </c>
      <c r="F367" s="8" t="s">
        <v>162</v>
      </c>
      <c r="G367" s="8" t="s">
        <v>163</v>
      </c>
      <c r="H367" s="8">
        <v>41.7</v>
      </c>
      <c r="I367" s="8" t="s">
        <v>165</v>
      </c>
      <c r="J367" s="8">
        <v>45.3</v>
      </c>
    </row>
    <row r="368" spans="1:10" x14ac:dyDescent="0.15">
      <c r="A368" s="8">
        <v>2004</v>
      </c>
      <c r="B368" s="9">
        <v>38017</v>
      </c>
      <c r="C368" s="10">
        <v>276</v>
      </c>
      <c r="D368" s="11">
        <v>43.5</v>
      </c>
      <c r="E368" s="11">
        <v>56.5</v>
      </c>
      <c r="F368" s="8" t="s">
        <v>162</v>
      </c>
      <c r="G368" s="8" t="s">
        <v>163</v>
      </c>
      <c r="H368" s="8">
        <v>41.7</v>
      </c>
      <c r="I368" s="8" t="s">
        <v>165</v>
      </c>
      <c r="J368" s="8">
        <v>45.3</v>
      </c>
    </row>
    <row r="369" spans="1:10" x14ac:dyDescent="0.15">
      <c r="A369" s="8">
        <v>2004</v>
      </c>
      <c r="B369" s="9">
        <v>38018</v>
      </c>
      <c r="C369" s="10">
        <v>275</v>
      </c>
      <c r="D369" s="11">
        <v>43.5</v>
      </c>
      <c r="E369" s="11">
        <v>56.5</v>
      </c>
      <c r="F369" s="8" t="s">
        <v>162</v>
      </c>
      <c r="G369" s="8" t="s">
        <v>163</v>
      </c>
      <c r="H369" s="8">
        <v>41.7</v>
      </c>
      <c r="I369" s="8" t="s">
        <v>165</v>
      </c>
      <c r="J369" s="8">
        <v>45.3</v>
      </c>
    </row>
    <row r="370" spans="1:10" x14ac:dyDescent="0.15">
      <c r="A370" s="8">
        <v>2004</v>
      </c>
      <c r="B370" s="9">
        <v>38019</v>
      </c>
      <c r="C370" s="10">
        <v>274</v>
      </c>
      <c r="D370" s="11">
        <v>43.5</v>
      </c>
      <c r="E370" s="11">
        <v>56.5</v>
      </c>
      <c r="F370" s="8" t="s">
        <v>162</v>
      </c>
      <c r="G370" s="8" t="s">
        <v>163</v>
      </c>
      <c r="H370" s="8">
        <v>41.7</v>
      </c>
      <c r="I370" s="8" t="s">
        <v>165</v>
      </c>
      <c r="J370" s="8">
        <v>45.3</v>
      </c>
    </row>
    <row r="371" spans="1:10" x14ac:dyDescent="0.15">
      <c r="A371" s="8">
        <v>2004</v>
      </c>
      <c r="B371" s="9">
        <v>38020</v>
      </c>
      <c r="C371" s="10">
        <v>273</v>
      </c>
      <c r="D371" s="11">
        <v>43.5</v>
      </c>
      <c r="E371" s="11">
        <v>56.5</v>
      </c>
      <c r="F371" s="8" t="s">
        <v>162</v>
      </c>
      <c r="G371" s="8" t="s">
        <v>163</v>
      </c>
      <c r="H371" s="8">
        <v>41.7</v>
      </c>
      <c r="I371" s="8" t="s">
        <v>165</v>
      </c>
      <c r="J371" s="8">
        <v>45.3</v>
      </c>
    </row>
    <row r="372" spans="1:10" x14ac:dyDescent="0.15">
      <c r="A372" s="8">
        <v>2004</v>
      </c>
      <c r="B372" s="9">
        <v>38021</v>
      </c>
      <c r="C372" s="10">
        <v>272</v>
      </c>
      <c r="D372" s="11">
        <v>43.5</v>
      </c>
      <c r="E372" s="11">
        <v>56.5</v>
      </c>
      <c r="F372" s="8" t="s">
        <v>162</v>
      </c>
      <c r="G372" s="8" t="s">
        <v>163</v>
      </c>
      <c r="H372" s="8">
        <v>41.7</v>
      </c>
      <c r="I372" s="8" t="s">
        <v>165</v>
      </c>
      <c r="J372" s="8">
        <v>45.3</v>
      </c>
    </row>
    <row r="373" spans="1:10" x14ac:dyDescent="0.15">
      <c r="A373" s="8">
        <v>2004</v>
      </c>
      <c r="B373" s="9">
        <v>38022</v>
      </c>
      <c r="C373" s="10">
        <v>271</v>
      </c>
      <c r="D373" s="11">
        <v>43.31</v>
      </c>
      <c r="E373" s="11">
        <v>56.69</v>
      </c>
      <c r="F373" s="8" t="s">
        <v>162</v>
      </c>
      <c r="G373" s="8" t="s">
        <v>163</v>
      </c>
      <c r="H373" s="8">
        <v>41.32</v>
      </c>
      <c r="I373" s="8" t="s">
        <v>165</v>
      </c>
      <c r="J373" s="8">
        <v>45.3</v>
      </c>
    </row>
    <row r="374" spans="1:10" x14ac:dyDescent="0.15">
      <c r="A374" s="8">
        <v>2004</v>
      </c>
      <c r="B374" s="9">
        <v>38023</v>
      </c>
      <c r="C374" s="10">
        <v>270</v>
      </c>
      <c r="D374" s="11">
        <v>43.31</v>
      </c>
      <c r="E374" s="11">
        <v>56.69</v>
      </c>
      <c r="F374" s="8" t="s">
        <v>162</v>
      </c>
      <c r="G374" s="8" t="s">
        <v>163</v>
      </c>
      <c r="H374" s="8">
        <v>41.32</v>
      </c>
      <c r="I374" s="8" t="s">
        <v>165</v>
      </c>
      <c r="J374" s="8">
        <v>45.3</v>
      </c>
    </row>
    <row r="375" spans="1:10" x14ac:dyDescent="0.15">
      <c r="A375" s="8">
        <v>2004</v>
      </c>
      <c r="B375" s="9">
        <v>38024</v>
      </c>
      <c r="C375" s="10">
        <v>269</v>
      </c>
      <c r="D375" s="11">
        <v>43.31</v>
      </c>
      <c r="E375" s="11">
        <v>56.69</v>
      </c>
      <c r="F375" s="8" t="s">
        <v>162</v>
      </c>
      <c r="G375" s="8" t="s">
        <v>163</v>
      </c>
      <c r="H375" s="8">
        <v>41.32</v>
      </c>
      <c r="I375" s="8" t="s">
        <v>165</v>
      </c>
      <c r="J375" s="8">
        <v>45.3</v>
      </c>
    </row>
    <row r="376" spans="1:10" x14ac:dyDescent="0.15">
      <c r="A376" s="8">
        <v>2004</v>
      </c>
      <c r="B376" s="9">
        <v>38025</v>
      </c>
      <c r="C376" s="10">
        <v>268</v>
      </c>
      <c r="D376" s="11">
        <v>43.31</v>
      </c>
      <c r="E376" s="11">
        <v>56.69</v>
      </c>
      <c r="F376" s="8" t="s">
        <v>162</v>
      </c>
      <c r="G376" s="8" t="s">
        <v>163</v>
      </c>
      <c r="H376" s="8">
        <v>41.32</v>
      </c>
      <c r="I376" s="8" t="s">
        <v>165</v>
      </c>
      <c r="J376" s="8">
        <v>45.3</v>
      </c>
    </row>
    <row r="377" spans="1:10" x14ac:dyDescent="0.15">
      <c r="A377" s="8">
        <v>2004</v>
      </c>
      <c r="B377" s="9">
        <v>38026</v>
      </c>
      <c r="C377" s="10">
        <v>267</v>
      </c>
      <c r="D377" s="11">
        <v>43.31</v>
      </c>
      <c r="E377" s="11">
        <v>56.69</v>
      </c>
      <c r="F377" s="8" t="s">
        <v>162</v>
      </c>
      <c r="G377" s="8" t="s">
        <v>163</v>
      </c>
      <c r="H377" s="8">
        <v>41.32</v>
      </c>
      <c r="I377" s="8" t="s">
        <v>165</v>
      </c>
      <c r="J377" s="8">
        <v>45.3</v>
      </c>
    </row>
    <row r="378" spans="1:10" x14ac:dyDescent="0.15">
      <c r="A378" s="8">
        <v>2004</v>
      </c>
      <c r="B378" s="9">
        <v>38027</v>
      </c>
      <c r="C378" s="10">
        <v>266</v>
      </c>
      <c r="D378" s="11">
        <v>43.31</v>
      </c>
      <c r="E378" s="11">
        <v>56.69</v>
      </c>
      <c r="F378" s="8" t="s">
        <v>162</v>
      </c>
      <c r="G378" s="8" t="s">
        <v>163</v>
      </c>
      <c r="H378" s="8">
        <v>41.32</v>
      </c>
      <c r="I378" s="8" t="s">
        <v>165</v>
      </c>
      <c r="J378" s="8">
        <v>45.3</v>
      </c>
    </row>
    <row r="379" spans="1:10" x14ac:dyDescent="0.15">
      <c r="A379" s="8">
        <v>2004</v>
      </c>
      <c r="B379" s="9">
        <v>38028</v>
      </c>
      <c r="C379" s="10">
        <v>265</v>
      </c>
      <c r="D379" s="11">
        <v>43.31</v>
      </c>
      <c r="E379" s="11">
        <v>56.69</v>
      </c>
      <c r="F379" s="8" t="s">
        <v>162</v>
      </c>
      <c r="G379" s="8" t="s">
        <v>163</v>
      </c>
      <c r="H379" s="8">
        <v>41.32</v>
      </c>
      <c r="I379" s="8" t="s">
        <v>165</v>
      </c>
      <c r="J379" s="8">
        <v>45.3</v>
      </c>
    </row>
    <row r="380" spans="1:10" x14ac:dyDescent="0.15">
      <c r="A380" s="8">
        <v>2004</v>
      </c>
      <c r="B380" s="9">
        <v>38029</v>
      </c>
      <c r="C380" s="10">
        <v>264</v>
      </c>
      <c r="D380" s="11">
        <v>43.31</v>
      </c>
      <c r="E380" s="11">
        <v>56.69</v>
      </c>
      <c r="F380" s="8" t="s">
        <v>162</v>
      </c>
      <c r="G380" s="8" t="s">
        <v>163</v>
      </c>
      <c r="H380" s="8">
        <v>41.32</v>
      </c>
      <c r="I380" s="8" t="s">
        <v>165</v>
      </c>
      <c r="J380" s="8">
        <v>45.3</v>
      </c>
    </row>
    <row r="381" spans="1:10" x14ac:dyDescent="0.15">
      <c r="A381" s="8">
        <v>2004</v>
      </c>
      <c r="B381" s="9">
        <v>38030</v>
      </c>
      <c r="C381" s="10">
        <v>263</v>
      </c>
      <c r="D381" s="11">
        <v>43.31</v>
      </c>
      <c r="E381" s="11">
        <v>56.69</v>
      </c>
      <c r="F381" s="8" t="s">
        <v>162</v>
      </c>
      <c r="G381" s="8" t="s">
        <v>163</v>
      </c>
      <c r="H381" s="8">
        <v>41.32</v>
      </c>
      <c r="I381" s="8" t="s">
        <v>165</v>
      </c>
      <c r="J381" s="8">
        <v>45.3</v>
      </c>
    </row>
    <row r="382" spans="1:10" x14ac:dyDescent="0.15">
      <c r="A382" s="8">
        <v>2004</v>
      </c>
      <c r="B382" s="9">
        <v>38031</v>
      </c>
      <c r="C382" s="10">
        <v>262</v>
      </c>
      <c r="D382" s="11">
        <v>43.31</v>
      </c>
      <c r="E382" s="11">
        <v>56.69</v>
      </c>
      <c r="F382" s="8" t="s">
        <v>162</v>
      </c>
      <c r="G382" s="8" t="s">
        <v>163</v>
      </c>
      <c r="H382" s="8">
        <v>41.32</v>
      </c>
      <c r="I382" s="8" t="s">
        <v>165</v>
      </c>
      <c r="J382" s="8">
        <v>45.3</v>
      </c>
    </row>
    <row r="383" spans="1:10" x14ac:dyDescent="0.15">
      <c r="A383" s="8">
        <v>2004</v>
      </c>
      <c r="B383" s="9">
        <v>38032</v>
      </c>
      <c r="C383" s="10">
        <v>261</v>
      </c>
      <c r="D383" s="11">
        <v>43.31</v>
      </c>
      <c r="E383" s="11">
        <v>56.69</v>
      </c>
      <c r="F383" s="8" t="s">
        <v>162</v>
      </c>
      <c r="G383" s="8" t="s">
        <v>163</v>
      </c>
      <c r="H383" s="8">
        <v>41.32</v>
      </c>
      <c r="I383" s="8" t="s">
        <v>165</v>
      </c>
      <c r="J383" s="8">
        <v>45.3</v>
      </c>
    </row>
    <row r="384" spans="1:10" x14ac:dyDescent="0.15">
      <c r="A384" s="8">
        <v>2004</v>
      </c>
      <c r="B384" s="9">
        <v>38033</v>
      </c>
      <c r="C384" s="10">
        <v>260</v>
      </c>
      <c r="D384" s="11">
        <v>43.31</v>
      </c>
      <c r="E384" s="11">
        <v>56.69</v>
      </c>
      <c r="F384" s="8" t="s">
        <v>162</v>
      </c>
      <c r="G384" s="8" t="s">
        <v>163</v>
      </c>
      <c r="H384" s="8">
        <v>41.32</v>
      </c>
      <c r="I384" s="8" t="s">
        <v>165</v>
      </c>
      <c r="J384" s="8">
        <v>45.3</v>
      </c>
    </row>
    <row r="385" spans="1:10" x14ac:dyDescent="0.15">
      <c r="A385" s="8">
        <v>2004</v>
      </c>
      <c r="B385" s="9">
        <v>38034</v>
      </c>
      <c r="C385" s="10">
        <v>259</v>
      </c>
      <c r="D385" s="11">
        <v>43.31</v>
      </c>
      <c r="E385" s="11">
        <v>56.69</v>
      </c>
      <c r="F385" s="8" t="s">
        <v>162</v>
      </c>
      <c r="G385" s="8" t="s">
        <v>163</v>
      </c>
      <c r="H385" s="8">
        <v>41.32</v>
      </c>
      <c r="I385" s="8" t="s">
        <v>165</v>
      </c>
      <c r="J385" s="8">
        <v>45.3</v>
      </c>
    </row>
    <row r="386" spans="1:10" x14ac:dyDescent="0.15">
      <c r="A386" s="8">
        <v>2004</v>
      </c>
      <c r="B386" s="9">
        <v>38035</v>
      </c>
      <c r="C386" s="10">
        <v>258</v>
      </c>
      <c r="D386" s="11">
        <v>43.31</v>
      </c>
      <c r="E386" s="11">
        <v>56.69</v>
      </c>
      <c r="F386" s="8" t="s">
        <v>162</v>
      </c>
      <c r="G386" s="8" t="s">
        <v>163</v>
      </c>
      <c r="H386" s="8">
        <v>41.32</v>
      </c>
      <c r="I386" s="8" t="s">
        <v>165</v>
      </c>
      <c r="J386" s="8">
        <v>45.3</v>
      </c>
    </row>
    <row r="387" spans="1:10" x14ac:dyDescent="0.15">
      <c r="A387" s="8">
        <v>2004</v>
      </c>
      <c r="B387" s="9">
        <v>38036</v>
      </c>
      <c r="C387" s="10">
        <v>257</v>
      </c>
      <c r="D387" s="11">
        <v>43.31</v>
      </c>
      <c r="E387" s="11">
        <v>56.69</v>
      </c>
      <c r="F387" s="8" t="s">
        <v>162</v>
      </c>
      <c r="G387" s="8" t="s">
        <v>163</v>
      </c>
      <c r="H387" s="8">
        <v>41.32</v>
      </c>
      <c r="I387" s="8" t="s">
        <v>165</v>
      </c>
      <c r="J387" s="8">
        <v>45.3</v>
      </c>
    </row>
    <row r="388" spans="1:10" x14ac:dyDescent="0.15">
      <c r="A388" s="8">
        <v>2004</v>
      </c>
      <c r="B388" s="9">
        <v>38037</v>
      </c>
      <c r="C388" s="10">
        <v>256</v>
      </c>
      <c r="D388" s="11">
        <v>43.31</v>
      </c>
      <c r="E388" s="11">
        <v>56.69</v>
      </c>
      <c r="F388" s="8" t="s">
        <v>162</v>
      </c>
      <c r="G388" s="8" t="s">
        <v>163</v>
      </c>
      <c r="H388" s="8">
        <v>41.32</v>
      </c>
      <c r="I388" s="8" t="s">
        <v>165</v>
      </c>
      <c r="J388" s="8">
        <v>45.3</v>
      </c>
    </row>
    <row r="389" spans="1:10" x14ac:dyDescent="0.15">
      <c r="A389" s="8">
        <v>2004</v>
      </c>
      <c r="B389" s="9">
        <v>38038</v>
      </c>
      <c r="C389" s="10">
        <v>255</v>
      </c>
      <c r="D389" s="11">
        <v>43.31</v>
      </c>
      <c r="E389" s="11">
        <v>56.69</v>
      </c>
      <c r="F389" s="8" t="s">
        <v>162</v>
      </c>
      <c r="G389" s="8" t="s">
        <v>163</v>
      </c>
      <c r="H389" s="8">
        <v>41.32</v>
      </c>
      <c r="I389" s="8" t="s">
        <v>165</v>
      </c>
      <c r="J389" s="8">
        <v>45.3</v>
      </c>
    </row>
    <row r="390" spans="1:10" x14ac:dyDescent="0.15">
      <c r="A390" s="8">
        <v>2004</v>
      </c>
      <c r="B390" s="9">
        <v>38039</v>
      </c>
      <c r="C390" s="10">
        <v>254</v>
      </c>
      <c r="D390" s="11">
        <v>43.31</v>
      </c>
      <c r="E390" s="11">
        <v>56.69</v>
      </c>
      <c r="F390" s="8" t="s">
        <v>162</v>
      </c>
      <c r="G390" s="8" t="s">
        <v>163</v>
      </c>
      <c r="H390" s="8">
        <v>41.32</v>
      </c>
      <c r="I390" s="8" t="s">
        <v>165</v>
      </c>
      <c r="J390" s="8">
        <v>45.3</v>
      </c>
    </row>
    <row r="391" spans="1:10" x14ac:dyDescent="0.15">
      <c r="A391" s="8">
        <v>2004</v>
      </c>
      <c r="B391" s="9">
        <v>38040</v>
      </c>
      <c r="C391" s="10">
        <v>253</v>
      </c>
      <c r="D391" s="11">
        <v>43.31</v>
      </c>
      <c r="E391" s="11">
        <v>56.69</v>
      </c>
      <c r="F391" s="8" t="s">
        <v>162</v>
      </c>
      <c r="G391" s="8" t="s">
        <v>163</v>
      </c>
      <c r="H391" s="8">
        <v>41.32</v>
      </c>
      <c r="I391" s="8" t="s">
        <v>165</v>
      </c>
      <c r="J391" s="8">
        <v>45.3</v>
      </c>
    </row>
    <row r="392" spans="1:10" x14ac:dyDescent="0.15">
      <c r="A392" s="8">
        <v>2004</v>
      </c>
      <c r="B392" s="9">
        <v>38041</v>
      </c>
      <c r="C392" s="10">
        <v>252</v>
      </c>
      <c r="D392" s="11">
        <v>43.31</v>
      </c>
      <c r="E392" s="11">
        <v>56.69</v>
      </c>
      <c r="F392" s="8" t="s">
        <v>162</v>
      </c>
      <c r="G392" s="8" t="s">
        <v>163</v>
      </c>
      <c r="H392" s="8">
        <v>41.32</v>
      </c>
      <c r="I392" s="8" t="s">
        <v>165</v>
      </c>
      <c r="J392" s="8">
        <v>45.3</v>
      </c>
    </row>
    <row r="393" spans="1:10" x14ac:dyDescent="0.15">
      <c r="A393" s="8">
        <v>2004</v>
      </c>
      <c r="B393" s="9">
        <v>38042</v>
      </c>
      <c r="C393" s="10">
        <v>251</v>
      </c>
      <c r="D393" s="11">
        <v>43.31</v>
      </c>
      <c r="E393" s="11">
        <v>56.69</v>
      </c>
      <c r="F393" s="8" t="s">
        <v>162</v>
      </c>
      <c r="G393" s="8" t="s">
        <v>163</v>
      </c>
      <c r="H393" s="8">
        <v>41.32</v>
      </c>
      <c r="I393" s="8" t="s">
        <v>165</v>
      </c>
      <c r="J393" s="8">
        <v>45.3</v>
      </c>
    </row>
    <row r="394" spans="1:10" x14ac:dyDescent="0.15">
      <c r="A394" s="8">
        <v>2004</v>
      </c>
      <c r="B394" s="9">
        <v>38043</v>
      </c>
      <c r="C394" s="10">
        <v>250</v>
      </c>
      <c r="D394" s="11">
        <v>43.31</v>
      </c>
      <c r="E394" s="11">
        <v>56.69</v>
      </c>
      <c r="F394" s="8" t="s">
        <v>162</v>
      </c>
      <c r="G394" s="8" t="s">
        <v>163</v>
      </c>
      <c r="H394" s="8">
        <v>41.32</v>
      </c>
      <c r="I394" s="8" t="s">
        <v>165</v>
      </c>
      <c r="J394" s="8">
        <v>45.3</v>
      </c>
    </row>
    <row r="395" spans="1:10" x14ac:dyDescent="0.15">
      <c r="A395" s="8">
        <v>2004</v>
      </c>
      <c r="B395" s="9">
        <v>38044</v>
      </c>
      <c r="C395" s="10">
        <v>249</v>
      </c>
      <c r="D395" s="11">
        <v>43.31</v>
      </c>
      <c r="E395" s="11">
        <v>56.69</v>
      </c>
      <c r="F395" s="8" t="s">
        <v>162</v>
      </c>
      <c r="G395" s="8" t="s">
        <v>163</v>
      </c>
      <c r="H395" s="8">
        <v>41.32</v>
      </c>
      <c r="I395" s="8" t="s">
        <v>165</v>
      </c>
      <c r="J395" s="8">
        <v>45.3</v>
      </c>
    </row>
    <row r="396" spans="1:10" x14ac:dyDescent="0.15">
      <c r="A396" s="8">
        <v>2004</v>
      </c>
      <c r="B396" s="9">
        <v>38045</v>
      </c>
      <c r="C396" s="10">
        <v>248</v>
      </c>
      <c r="D396" s="11">
        <v>43.31</v>
      </c>
      <c r="E396" s="11">
        <v>56.69</v>
      </c>
      <c r="F396" s="8" t="s">
        <v>162</v>
      </c>
      <c r="G396" s="8" t="s">
        <v>163</v>
      </c>
      <c r="H396" s="8">
        <v>41.32</v>
      </c>
      <c r="I396" s="8" t="s">
        <v>165</v>
      </c>
      <c r="J396" s="8">
        <v>45.3</v>
      </c>
    </row>
    <row r="397" spans="1:10" x14ac:dyDescent="0.15">
      <c r="A397" s="8">
        <v>2004</v>
      </c>
      <c r="B397" s="9">
        <v>38046</v>
      </c>
      <c r="C397" s="10">
        <v>247</v>
      </c>
      <c r="D397" s="11">
        <v>43.31</v>
      </c>
      <c r="E397" s="11">
        <v>56.69</v>
      </c>
      <c r="F397" s="8" t="s">
        <v>162</v>
      </c>
      <c r="G397" s="8" t="s">
        <v>163</v>
      </c>
      <c r="H397" s="8">
        <v>41.32</v>
      </c>
      <c r="I397" s="8" t="s">
        <v>165</v>
      </c>
      <c r="J397" s="8">
        <v>45.3</v>
      </c>
    </row>
    <row r="398" spans="1:10" x14ac:dyDescent="0.15">
      <c r="A398" s="8">
        <v>2004</v>
      </c>
      <c r="B398" s="9">
        <v>38047</v>
      </c>
      <c r="C398" s="10">
        <v>246</v>
      </c>
      <c r="D398" s="11">
        <v>43.31</v>
      </c>
      <c r="E398" s="11">
        <v>56.69</v>
      </c>
      <c r="F398" s="8" t="s">
        <v>162</v>
      </c>
      <c r="G398" s="8" t="s">
        <v>163</v>
      </c>
      <c r="H398" s="8">
        <v>41.32</v>
      </c>
      <c r="I398" s="8" t="s">
        <v>165</v>
      </c>
      <c r="J398" s="8">
        <v>45.3</v>
      </c>
    </row>
    <row r="399" spans="1:10" x14ac:dyDescent="0.15">
      <c r="A399" s="8">
        <v>2004</v>
      </c>
      <c r="B399" s="9">
        <v>38048</v>
      </c>
      <c r="C399" s="10">
        <v>245</v>
      </c>
      <c r="D399" s="11">
        <v>43.31</v>
      </c>
      <c r="E399" s="11">
        <v>56.69</v>
      </c>
      <c r="F399" s="8" t="s">
        <v>162</v>
      </c>
      <c r="G399" s="8" t="s">
        <v>163</v>
      </c>
      <c r="H399" s="8">
        <v>41.32</v>
      </c>
      <c r="I399" s="8" t="s">
        <v>165</v>
      </c>
      <c r="J399" s="8">
        <v>45.3</v>
      </c>
    </row>
    <row r="400" spans="1:10" x14ac:dyDescent="0.15">
      <c r="A400" s="8">
        <v>2004</v>
      </c>
      <c r="B400" s="9">
        <v>38049</v>
      </c>
      <c r="C400" s="10">
        <v>244</v>
      </c>
      <c r="D400" s="11">
        <v>43.31</v>
      </c>
      <c r="E400" s="11">
        <v>56.69</v>
      </c>
      <c r="F400" s="8" t="s">
        <v>162</v>
      </c>
      <c r="G400" s="8" t="s">
        <v>163</v>
      </c>
      <c r="H400" s="8">
        <v>41.32</v>
      </c>
      <c r="I400" s="8" t="s">
        <v>165</v>
      </c>
      <c r="J400" s="8">
        <v>45.3</v>
      </c>
    </row>
    <row r="401" spans="1:10" x14ac:dyDescent="0.15">
      <c r="A401" s="8">
        <v>2004</v>
      </c>
      <c r="B401" s="9">
        <v>38050</v>
      </c>
      <c r="C401" s="10">
        <v>243</v>
      </c>
      <c r="D401" s="11">
        <v>43.31</v>
      </c>
      <c r="E401" s="11">
        <v>56.69</v>
      </c>
      <c r="F401" s="8" t="s">
        <v>162</v>
      </c>
      <c r="G401" s="8" t="s">
        <v>163</v>
      </c>
      <c r="H401" s="8">
        <v>41.32</v>
      </c>
      <c r="I401" s="8" t="s">
        <v>165</v>
      </c>
      <c r="J401" s="8">
        <v>45.3</v>
      </c>
    </row>
    <row r="402" spans="1:10" x14ac:dyDescent="0.15">
      <c r="A402" s="8">
        <v>2004</v>
      </c>
      <c r="B402" s="9">
        <v>38051</v>
      </c>
      <c r="C402" s="10">
        <v>242</v>
      </c>
      <c r="D402" s="11">
        <v>43.31</v>
      </c>
      <c r="E402" s="11">
        <v>56.69</v>
      </c>
      <c r="F402" s="8" t="s">
        <v>162</v>
      </c>
      <c r="G402" s="8" t="s">
        <v>163</v>
      </c>
      <c r="H402" s="8">
        <v>41.32</v>
      </c>
      <c r="I402" s="8" t="s">
        <v>165</v>
      </c>
      <c r="J402" s="8">
        <v>45.3</v>
      </c>
    </row>
    <row r="403" spans="1:10" x14ac:dyDescent="0.15">
      <c r="A403" s="8">
        <v>2004</v>
      </c>
      <c r="B403" s="9">
        <v>38052</v>
      </c>
      <c r="C403" s="10">
        <v>241</v>
      </c>
      <c r="D403" s="11">
        <v>43.31</v>
      </c>
      <c r="E403" s="11">
        <v>56.69</v>
      </c>
      <c r="F403" s="8" t="s">
        <v>162</v>
      </c>
      <c r="G403" s="8" t="s">
        <v>163</v>
      </c>
      <c r="H403" s="8">
        <v>41.32</v>
      </c>
      <c r="I403" s="8" t="s">
        <v>165</v>
      </c>
      <c r="J403" s="8">
        <v>45.3</v>
      </c>
    </row>
    <row r="404" spans="1:10" x14ac:dyDescent="0.15">
      <c r="A404" s="8">
        <v>2004</v>
      </c>
      <c r="B404" s="9">
        <v>38053</v>
      </c>
      <c r="C404" s="10">
        <v>240</v>
      </c>
      <c r="D404" s="11">
        <v>43.31</v>
      </c>
      <c r="E404" s="11">
        <v>56.69</v>
      </c>
      <c r="F404" s="8" t="s">
        <v>162</v>
      </c>
      <c r="G404" s="8" t="s">
        <v>163</v>
      </c>
      <c r="H404" s="8">
        <v>41.32</v>
      </c>
      <c r="I404" s="8" t="s">
        <v>165</v>
      </c>
      <c r="J404" s="8">
        <v>45.3</v>
      </c>
    </row>
    <row r="405" spans="1:10" x14ac:dyDescent="0.15">
      <c r="A405" s="8">
        <v>2004</v>
      </c>
      <c r="B405" s="9">
        <v>38054</v>
      </c>
      <c r="C405" s="10">
        <v>239</v>
      </c>
      <c r="D405" s="11">
        <v>43.31</v>
      </c>
      <c r="E405" s="11">
        <v>56.69</v>
      </c>
      <c r="F405" s="8" t="s">
        <v>162</v>
      </c>
      <c r="G405" s="8" t="s">
        <v>163</v>
      </c>
      <c r="H405" s="8">
        <v>41.32</v>
      </c>
      <c r="I405" s="8" t="s">
        <v>165</v>
      </c>
      <c r="J405" s="8">
        <v>45.3</v>
      </c>
    </row>
    <row r="406" spans="1:10" x14ac:dyDescent="0.15">
      <c r="A406" s="8">
        <v>2004</v>
      </c>
      <c r="B406" s="9">
        <v>38055</v>
      </c>
      <c r="C406" s="10">
        <v>238</v>
      </c>
      <c r="D406" s="11">
        <v>43.31</v>
      </c>
      <c r="E406" s="11">
        <v>56.69</v>
      </c>
      <c r="F406" s="8" t="s">
        <v>162</v>
      </c>
      <c r="G406" s="8" t="s">
        <v>163</v>
      </c>
      <c r="H406" s="8">
        <v>41.32</v>
      </c>
      <c r="I406" s="8" t="s">
        <v>165</v>
      </c>
      <c r="J406" s="8">
        <v>45.3</v>
      </c>
    </row>
    <row r="407" spans="1:10" x14ac:dyDescent="0.15">
      <c r="A407" s="8">
        <v>2004</v>
      </c>
      <c r="B407" s="9">
        <v>38056</v>
      </c>
      <c r="C407" s="10">
        <v>237</v>
      </c>
      <c r="D407" s="11">
        <v>43.31</v>
      </c>
      <c r="E407" s="11">
        <v>56.69</v>
      </c>
      <c r="F407" s="8" t="s">
        <v>162</v>
      </c>
      <c r="G407" s="8" t="s">
        <v>163</v>
      </c>
      <c r="H407" s="8">
        <v>41.32</v>
      </c>
      <c r="I407" s="8" t="s">
        <v>165</v>
      </c>
      <c r="J407" s="8">
        <v>45.3</v>
      </c>
    </row>
    <row r="408" spans="1:10" x14ac:dyDescent="0.15">
      <c r="A408" s="8">
        <v>2004</v>
      </c>
      <c r="B408" s="9">
        <v>38057</v>
      </c>
      <c r="C408" s="10">
        <v>236</v>
      </c>
      <c r="D408" s="11">
        <v>43.31</v>
      </c>
      <c r="E408" s="11">
        <v>56.69</v>
      </c>
      <c r="F408" s="8" t="s">
        <v>162</v>
      </c>
      <c r="G408" s="8" t="s">
        <v>163</v>
      </c>
      <c r="H408" s="8">
        <v>41.32</v>
      </c>
      <c r="I408" s="8" t="s">
        <v>165</v>
      </c>
      <c r="J408" s="8">
        <v>45.3</v>
      </c>
    </row>
    <row r="409" spans="1:10" x14ac:dyDescent="0.15">
      <c r="A409" s="8">
        <v>2004</v>
      </c>
      <c r="B409" s="9">
        <v>38058</v>
      </c>
      <c r="C409" s="10">
        <v>235</v>
      </c>
      <c r="D409" s="11">
        <v>43.31</v>
      </c>
      <c r="E409" s="11">
        <v>56.69</v>
      </c>
      <c r="F409" s="8" t="s">
        <v>162</v>
      </c>
      <c r="G409" s="8" t="s">
        <v>163</v>
      </c>
      <c r="H409" s="8">
        <v>41.32</v>
      </c>
      <c r="I409" s="8" t="s">
        <v>165</v>
      </c>
      <c r="J409" s="8">
        <v>45.3</v>
      </c>
    </row>
    <row r="410" spans="1:10" x14ac:dyDescent="0.15">
      <c r="A410" s="8">
        <v>2004</v>
      </c>
      <c r="B410" s="9">
        <v>38059</v>
      </c>
      <c r="C410" s="10">
        <v>234</v>
      </c>
      <c r="D410" s="11">
        <v>43.31</v>
      </c>
      <c r="E410" s="11">
        <v>56.69</v>
      </c>
      <c r="F410" s="8" t="s">
        <v>162</v>
      </c>
      <c r="G410" s="8" t="s">
        <v>163</v>
      </c>
      <c r="H410" s="8">
        <v>41.32</v>
      </c>
      <c r="I410" s="8" t="s">
        <v>165</v>
      </c>
      <c r="J410" s="8">
        <v>45.3</v>
      </c>
    </row>
    <row r="411" spans="1:10" x14ac:dyDescent="0.15">
      <c r="A411" s="8">
        <v>2004</v>
      </c>
      <c r="B411" s="9">
        <v>38060</v>
      </c>
      <c r="C411" s="10">
        <v>233</v>
      </c>
      <c r="D411" s="11">
        <v>43.31</v>
      </c>
      <c r="E411" s="11">
        <v>56.69</v>
      </c>
      <c r="F411" s="8" t="s">
        <v>162</v>
      </c>
      <c r="G411" s="8" t="s">
        <v>163</v>
      </c>
      <c r="H411" s="8">
        <v>41.32</v>
      </c>
      <c r="I411" s="8" t="s">
        <v>165</v>
      </c>
      <c r="J411" s="8">
        <v>45.3</v>
      </c>
    </row>
    <row r="412" spans="1:10" x14ac:dyDescent="0.15">
      <c r="A412" s="8">
        <v>2004</v>
      </c>
      <c r="B412" s="9">
        <v>38061</v>
      </c>
      <c r="C412" s="10">
        <v>232</v>
      </c>
      <c r="D412" s="11">
        <v>43.31</v>
      </c>
      <c r="E412" s="11">
        <v>56.69</v>
      </c>
      <c r="F412" s="8" t="s">
        <v>162</v>
      </c>
      <c r="G412" s="8" t="s">
        <v>163</v>
      </c>
      <c r="H412" s="8">
        <v>41.32</v>
      </c>
      <c r="I412" s="8" t="s">
        <v>165</v>
      </c>
      <c r="J412" s="8">
        <v>45.3</v>
      </c>
    </row>
    <row r="413" spans="1:10" x14ac:dyDescent="0.15">
      <c r="A413" s="8">
        <v>2004</v>
      </c>
      <c r="B413" s="9">
        <v>38062</v>
      </c>
      <c r="C413" s="10">
        <v>231</v>
      </c>
      <c r="D413" s="11">
        <v>43.31</v>
      </c>
      <c r="E413" s="11">
        <v>56.69</v>
      </c>
      <c r="F413" s="8" t="s">
        <v>162</v>
      </c>
      <c r="G413" s="8" t="s">
        <v>163</v>
      </c>
      <c r="H413" s="8">
        <v>41.32</v>
      </c>
      <c r="I413" s="8" t="s">
        <v>165</v>
      </c>
      <c r="J413" s="8">
        <v>45.3</v>
      </c>
    </row>
    <row r="414" spans="1:10" x14ac:dyDescent="0.15">
      <c r="A414" s="8">
        <v>2004</v>
      </c>
      <c r="B414" s="9">
        <v>38063</v>
      </c>
      <c r="C414" s="10">
        <v>230</v>
      </c>
      <c r="D414" s="11">
        <v>43.31</v>
      </c>
      <c r="E414" s="11">
        <v>56.69</v>
      </c>
      <c r="F414" s="8" t="s">
        <v>162</v>
      </c>
      <c r="G414" s="8" t="s">
        <v>163</v>
      </c>
      <c r="H414" s="8">
        <v>41.32</v>
      </c>
      <c r="I414" s="8" t="s">
        <v>165</v>
      </c>
      <c r="J414" s="8">
        <v>45.3</v>
      </c>
    </row>
    <row r="415" spans="1:10" x14ac:dyDescent="0.15">
      <c r="A415" s="8">
        <v>2004</v>
      </c>
      <c r="B415" s="9">
        <v>38064</v>
      </c>
      <c r="C415" s="10">
        <v>229</v>
      </c>
      <c r="D415" s="11">
        <v>43.31</v>
      </c>
      <c r="E415" s="11">
        <v>56.69</v>
      </c>
      <c r="F415" s="8" t="s">
        <v>162</v>
      </c>
      <c r="G415" s="8" t="s">
        <v>163</v>
      </c>
      <c r="H415" s="8">
        <v>41.32</v>
      </c>
      <c r="I415" s="8" t="s">
        <v>165</v>
      </c>
      <c r="J415" s="8">
        <v>45.3</v>
      </c>
    </row>
    <row r="416" spans="1:10" x14ac:dyDescent="0.15">
      <c r="A416" s="8">
        <v>2004</v>
      </c>
      <c r="B416" s="9">
        <v>38065</v>
      </c>
      <c r="C416" s="10">
        <v>228</v>
      </c>
      <c r="D416" s="11">
        <v>43.31</v>
      </c>
      <c r="E416" s="11">
        <v>56.69</v>
      </c>
      <c r="F416" s="8" t="s">
        <v>162</v>
      </c>
      <c r="G416" s="8" t="s">
        <v>163</v>
      </c>
      <c r="H416" s="8">
        <v>41.32</v>
      </c>
      <c r="I416" s="8" t="s">
        <v>165</v>
      </c>
      <c r="J416" s="8">
        <v>45.3</v>
      </c>
    </row>
    <row r="417" spans="1:10" x14ac:dyDescent="0.15">
      <c r="A417" s="8">
        <v>2004</v>
      </c>
      <c r="B417" s="9">
        <v>38066</v>
      </c>
      <c r="C417" s="10">
        <v>227</v>
      </c>
      <c r="D417" s="11">
        <v>43.31</v>
      </c>
      <c r="E417" s="11">
        <v>56.69</v>
      </c>
      <c r="F417" s="8" t="s">
        <v>162</v>
      </c>
      <c r="G417" s="8" t="s">
        <v>163</v>
      </c>
      <c r="H417" s="8">
        <v>41.32</v>
      </c>
      <c r="I417" s="8" t="s">
        <v>165</v>
      </c>
      <c r="J417" s="8">
        <v>45.3</v>
      </c>
    </row>
    <row r="418" spans="1:10" x14ac:dyDescent="0.15">
      <c r="A418" s="8">
        <v>2004</v>
      </c>
      <c r="B418" s="9">
        <v>38067</v>
      </c>
      <c r="C418" s="10">
        <v>226</v>
      </c>
      <c r="D418" s="11">
        <v>43.31</v>
      </c>
      <c r="E418" s="11">
        <v>56.69</v>
      </c>
      <c r="F418" s="8" t="s">
        <v>162</v>
      </c>
      <c r="G418" s="8" t="s">
        <v>163</v>
      </c>
      <c r="H418" s="8">
        <v>41.32</v>
      </c>
      <c r="I418" s="8" t="s">
        <v>165</v>
      </c>
      <c r="J418" s="8">
        <v>45.3</v>
      </c>
    </row>
    <row r="419" spans="1:10" x14ac:dyDescent="0.15">
      <c r="A419" s="8">
        <v>2004</v>
      </c>
      <c r="B419" s="9">
        <v>38068</v>
      </c>
      <c r="C419" s="10">
        <v>225</v>
      </c>
      <c r="D419" s="11">
        <v>43.31</v>
      </c>
      <c r="E419" s="11">
        <v>56.69</v>
      </c>
      <c r="F419" s="8" t="s">
        <v>162</v>
      </c>
      <c r="G419" s="8" t="s">
        <v>163</v>
      </c>
      <c r="H419" s="8">
        <v>41.32</v>
      </c>
      <c r="I419" s="8" t="s">
        <v>165</v>
      </c>
      <c r="J419" s="8">
        <v>45.3</v>
      </c>
    </row>
    <row r="420" spans="1:10" x14ac:dyDescent="0.15">
      <c r="A420" s="8">
        <v>2004</v>
      </c>
      <c r="B420" s="9">
        <v>38069</v>
      </c>
      <c r="C420" s="10">
        <v>224</v>
      </c>
      <c r="D420" s="11">
        <v>43.31</v>
      </c>
      <c r="E420" s="11">
        <v>56.69</v>
      </c>
      <c r="F420" s="8" t="s">
        <v>162</v>
      </c>
      <c r="G420" s="8" t="s">
        <v>163</v>
      </c>
      <c r="H420" s="8">
        <v>41.32</v>
      </c>
      <c r="I420" s="8" t="s">
        <v>165</v>
      </c>
      <c r="J420" s="8">
        <v>45.3</v>
      </c>
    </row>
    <row r="421" spans="1:10" x14ac:dyDescent="0.15">
      <c r="A421" s="8">
        <v>2004</v>
      </c>
      <c r="B421" s="9">
        <v>38070</v>
      </c>
      <c r="C421" s="10">
        <v>223</v>
      </c>
      <c r="D421" s="11">
        <v>43.31</v>
      </c>
      <c r="E421" s="11">
        <v>56.69</v>
      </c>
      <c r="F421" s="8" t="s">
        <v>162</v>
      </c>
      <c r="G421" s="8" t="s">
        <v>163</v>
      </c>
      <c r="H421" s="8">
        <v>41.32</v>
      </c>
      <c r="I421" s="8" t="s">
        <v>165</v>
      </c>
      <c r="J421" s="8">
        <v>45.3</v>
      </c>
    </row>
    <row r="422" spans="1:10" x14ac:dyDescent="0.15">
      <c r="A422" s="8">
        <v>2004</v>
      </c>
      <c r="B422" s="9">
        <v>38071</v>
      </c>
      <c r="C422" s="10">
        <v>222</v>
      </c>
      <c r="D422" s="11">
        <v>43.31</v>
      </c>
      <c r="E422" s="11">
        <v>56.69</v>
      </c>
      <c r="F422" s="8" t="s">
        <v>162</v>
      </c>
      <c r="G422" s="8" t="s">
        <v>163</v>
      </c>
      <c r="H422" s="8">
        <v>41.32</v>
      </c>
      <c r="I422" s="8" t="s">
        <v>165</v>
      </c>
      <c r="J422" s="8">
        <v>45.3</v>
      </c>
    </row>
    <row r="423" spans="1:10" x14ac:dyDescent="0.15">
      <c r="A423" s="8">
        <v>2004</v>
      </c>
      <c r="B423" s="9">
        <v>38072</v>
      </c>
      <c r="C423" s="10">
        <v>221</v>
      </c>
      <c r="D423" s="11">
        <v>43.31</v>
      </c>
      <c r="E423" s="11">
        <v>56.69</v>
      </c>
      <c r="F423" s="8" t="s">
        <v>162</v>
      </c>
      <c r="G423" s="8" t="s">
        <v>163</v>
      </c>
      <c r="H423" s="8">
        <v>41.32</v>
      </c>
      <c r="I423" s="8" t="s">
        <v>165</v>
      </c>
      <c r="J423" s="8">
        <v>45.3</v>
      </c>
    </row>
    <row r="424" spans="1:10" x14ac:dyDescent="0.15">
      <c r="A424" s="8">
        <v>2004</v>
      </c>
      <c r="B424" s="9">
        <v>38073</v>
      </c>
      <c r="C424" s="10">
        <v>220</v>
      </c>
      <c r="D424" s="11">
        <v>43.31</v>
      </c>
      <c r="E424" s="11">
        <v>56.69</v>
      </c>
      <c r="F424" s="8" t="s">
        <v>162</v>
      </c>
      <c r="G424" s="8" t="s">
        <v>163</v>
      </c>
      <c r="H424" s="8">
        <v>41.32</v>
      </c>
      <c r="I424" s="8" t="s">
        <v>165</v>
      </c>
      <c r="J424" s="8">
        <v>45.3</v>
      </c>
    </row>
    <row r="425" spans="1:10" x14ac:dyDescent="0.15">
      <c r="A425" s="8">
        <v>2004</v>
      </c>
      <c r="B425" s="9">
        <v>38074</v>
      </c>
      <c r="C425" s="10">
        <v>219</v>
      </c>
      <c r="D425" s="11">
        <v>43.31</v>
      </c>
      <c r="E425" s="11">
        <v>56.69</v>
      </c>
      <c r="F425" s="8" t="s">
        <v>162</v>
      </c>
      <c r="G425" s="8" t="s">
        <v>163</v>
      </c>
      <c r="H425" s="8">
        <v>41.32</v>
      </c>
      <c r="I425" s="8" t="s">
        <v>165</v>
      </c>
      <c r="J425" s="8">
        <v>45.3</v>
      </c>
    </row>
    <row r="426" spans="1:10" x14ac:dyDescent="0.15">
      <c r="A426" s="8">
        <v>2004</v>
      </c>
      <c r="B426" s="9">
        <v>38075</v>
      </c>
      <c r="C426" s="10">
        <v>218</v>
      </c>
      <c r="D426" s="11">
        <v>43.31</v>
      </c>
      <c r="E426" s="11">
        <v>56.69</v>
      </c>
      <c r="F426" s="8" t="s">
        <v>162</v>
      </c>
      <c r="G426" s="8" t="s">
        <v>163</v>
      </c>
      <c r="H426" s="8">
        <v>41.32</v>
      </c>
      <c r="I426" s="8" t="s">
        <v>165</v>
      </c>
      <c r="J426" s="8">
        <v>45.3</v>
      </c>
    </row>
    <row r="427" spans="1:10" x14ac:dyDescent="0.15">
      <c r="A427" s="8">
        <v>2004</v>
      </c>
      <c r="B427" s="9">
        <v>38076</v>
      </c>
      <c r="C427" s="10">
        <v>217</v>
      </c>
      <c r="D427" s="11">
        <v>43.31</v>
      </c>
      <c r="E427" s="11">
        <v>56.69</v>
      </c>
      <c r="F427" s="8" t="s">
        <v>162</v>
      </c>
      <c r="G427" s="8" t="s">
        <v>163</v>
      </c>
      <c r="H427" s="8">
        <v>41.32</v>
      </c>
      <c r="I427" s="8" t="s">
        <v>165</v>
      </c>
      <c r="J427" s="8">
        <v>45.3</v>
      </c>
    </row>
    <row r="428" spans="1:10" x14ac:dyDescent="0.15">
      <c r="A428" s="8">
        <v>2004</v>
      </c>
      <c r="B428" s="9">
        <v>38077</v>
      </c>
      <c r="C428" s="10">
        <v>216</v>
      </c>
      <c r="D428" s="11">
        <v>43.31</v>
      </c>
      <c r="E428" s="11">
        <v>56.69</v>
      </c>
      <c r="F428" s="8" t="s">
        <v>162</v>
      </c>
      <c r="G428" s="8" t="s">
        <v>163</v>
      </c>
      <c r="H428" s="8">
        <v>41.32</v>
      </c>
      <c r="I428" s="8" t="s">
        <v>165</v>
      </c>
      <c r="J428" s="8">
        <v>45.3</v>
      </c>
    </row>
    <row r="429" spans="1:10" x14ac:dyDescent="0.15">
      <c r="A429" s="8">
        <v>2004</v>
      </c>
      <c r="B429" s="9">
        <v>38078</v>
      </c>
      <c r="C429" s="10">
        <v>215</v>
      </c>
      <c r="D429" s="11">
        <v>43.31</v>
      </c>
      <c r="E429" s="11">
        <v>56.69</v>
      </c>
      <c r="F429" s="8" t="s">
        <v>162</v>
      </c>
      <c r="G429" s="8" t="s">
        <v>163</v>
      </c>
      <c r="H429" s="8">
        <v>41.32</v>
      </c>
      <c r="I429" s="8" t="s">
        <v>165</v>
      </c>
      <c r="J429" s="8">
        <v>45.3</v>
      </c>
    </row>
    <row r="430" spans="1:10" x14ac:dyDescent="0.15">
      <c r="A430" s="8">
        <v>2004</v>
      </c>
      <c r="B430" s="9">
        <v>38079</v>
      </c>
      <c r="C430" s="10">
        <v>214</v>
      </c>
      <c r="D430" s="11">
        <v>43.31</v>
      </c>
      <c r="E430" s="11">
        <v>56.69</v>
      </c>
      <c r="F430" s="8" t="s">
        <v>162</v>
      </c>
      <c r="G430" s="8" t="s">
        <v>163</v>
      </c>
      <c r="H430" s="8">
        <v>41.32</v>
      </c>
      <c r="I430" s="8" t="s">
        <v>165</v>
      </c>
      <c r="J430" s="8">
        <v>45.3</v>
      </c>
    </row>
    <row r="431" spans="1:10" x14ac:dyDescent="0.15">
      <c r="A431" s="8">
        <v>2004</v>
      </c>
      <c r="B431" s="9">
        <v>38080</v>
      </c>
      <c r="C431" s="10">
        <v>213</v>
      </c>
      <c r="D431" s="11">
        <v>44.873333333333335</v>
      </c>
      <c r="E431" s="11">
        <v>55.126666666666665</v>
      </c>
      <c r="F431" s="8" t="s">
        <v>162</v>
      </c>
      <c r="G431" s="8">
        <v>48</v>
      </c>
      <c r="H431" s="8">
        <v>41.32</v>
      </c>
      <c r="I431" s="8" t="s">
        <v>165</v>
      </c>
      <c r="J431" s="8">
        <v>45.3</v>
      </c>
    </row>
    <row r="432" spans="1:10" x14ac:dyDescent="0.15">
      <c r="A432" s="8">
        <v>2004</v>
      </c>
      <c r="B432" s="9">
        <v>38081</v>
      </c>
      <c r="C432" s="10">
        <v>212</v>
      </c>
      <c r="D432" s="11">
        <v>44.873333333333335</v>
      </c>
      <c r="E432" s="11">
        <v>55.126666666666665</v>
      </c>
      <c r="F432" s="8" t="s">
        <v>162</v>
      </c>
      <c r="G432" s="8">
        <v>48</v>
      </c>
      <c r="H432" s="8">
        <v>41.32</v>
      </c>
      <c r="I432" s="8" t="s">
        <v>165</v>
      </c>
      <c r="J432" s="8">
        <v>45.3</v>
      </c>
    </row>
    <row r="433" spans="1:10" x14ac:dyDescent="0.15">
      <c r="A433" s="8">
        <v>2004</v>
      </c>
      <c r="B433" s="9">
        <v>38082</v>
      </c>
      <c r="C433" s="10">
        <v>211</v>
      </c>
      <c r="D433" s="11">
        <v>44.873333333333335</v>
      </c>
      <c r="E433" s="11">
        <v>55.126666666666665</v>
      </c>
      <c r="F433" s="8" t="s">
        <v>162</v>
      </c>
      <c r="G433" s="8">
        <v>48</v>
      </c>
      <c r="H433" s="8">
        <v>41.32</v>
      </c>
      <c r="I433" s="8" t="s">
        <v>165</v>
      </c>
      <c r="J433" s="8">
        <v>45.3</v>
      </c>
    </row>
    <row r="434" spans="1:10" x14ac:dyDescent="0.15">
      <c r="A434" s="8">
        <v>2004</v>
      </c>
      <c r="B434" s="9">
        <v>38083</v>
      </c>
      <c r="C434" s="10">
        <v>210</v>
      </c>
      <c r="D434" s="11">
        <v>44.873333333333335</v>
      </c>
      <c r="E434" s="11">
        <v>55.126666666666665</v>
      </c>
      <c r="F434" s="8" t="s">
        <v>162</v>
      </c>
      <c r="G434" s="8">
        <v>48</v>
      </c>
      <c r="H434" s="8">
        <v>41.32</v>
      </c>
      <c r="I434" s="8" t="s">
        <v>165</v>
      </c>
      <c r="J434" s="8">
        <v>45.3</v>
      </c>
    </row>
    <row r="435" spans="1:10" x14ac:dyDescent="0.15">
      <c r="A435" s="8">
        <v>2004</v>
      </c>
      <c r="B435" s="9">
        <v>38084</v>
      </c>
      <c r="C435" s="10">
        <v>209</v>
      </c>
      <c r="D435" s="11">
        <v>44.873333333333335</v>
      </c>
      <c r="E435" s="11">
        <v>55.126666666666665</v>
      </c>
      <c r="F435" s="8" t="s">
        <v>162</v>
      </c>
      <c r="G435" s="8">
        <v>48</v>
      </c>
      <c r="H435" s="8">
        <v>41.32</v>
      </c>
      <c r="I435" s="8" t="s">
        <v>165</v>
      </c>
      <c r="J435" s="8">
        <v>45.3</v>
      </c>
    </row>
    <row r="436" spans="1:10" x14ac:dyDescent="0.15">
      <c r="A436" s="8">
        <v>2004</v>
      </c>
      <c r="B436" s="9">
        <v>38085</v>
      </c>
      <c r="C436" s="10">
        <v>208</v>
      </c>
      <c r="D436" s="11">
        <v>44.873333333333335</v>
      </c>
      <c r="E436" s="11">
        <v>55.126666666666665</v>
      </c>
      <c r="F436" s="8" t="s">
        <v>162</v>
      </c>
      <c r="G436" s="8">
        <v>48</v>
      </c>
      <c r="H436" s="8">
        <v>41.32</v>
      </c>
      <c r="I436" s="8" t="s">
        <v>165</v>
      </c>
      <c r="J436" s="8">
        <v>45.3</v>
      </c>
    </row>
    <row r="437" spans="1:10" x14ac:dyDescent="0.15">
      <c r="A437" s="8">
        <v>2004</v>
      </c>
      <c r="B437" s="9">
        <v>38086</v>
      </c>
      <c r="C437" s="10">
        <v>207</v>
      </c>
      <c r="D437" s="11">
        <v>44.873333333333335</v>
      </c>
      <c r="E437" s="11">
        <v>55.126666666666665</v>
      </c>
      <c r="F437" s="8" t="s">
        <v>162</v>
      </c>
      <c r="G437" s="8">
        <v>48</v>
      </c>
      <c r="H437" s="8">
        <v>41.32</v>
      </c>
      <c r="I437" s="8" t="s">
        <v>165</v>
      </c>
      <c r="J437" s="8">
        <v>45.3</v>
      </c>
    </row>
    <row r="438" spans="1:10" x14ac:dyDescent="0.15">
      <c r="A438" s="8">
        <v>2004</v>
      </c>
      <c r="B438" s="9">
        <v>38087</v>
      </c>
      <c r="C438" s="10">
        <v>206</v>
      </c>
      <c r="D438" s="11">
        <v>44.873333333333335</v>
      </c>
      <c r="E438" s="11">
        <v>55.126666666666665</v>
      </c>
      <c r="F438" s="8" t="s">
        <v>162</v>
      </c>
      <c r="G438" s="8">
        <v>48</v>
      </c>
      <c r="H438" s="8">
        <v>41.32</v>
      </c>
      <c r="I438" s="8" t="s">
        <v>165</v>
      </c>
      <c r="J438" s="8">
        <v>45.3</v>
      </c>
    </row>
    <row r="439" spans="1:10" x14ac:dyDescent="0.15">
      <c r="A439" s="8">
        <v>2004</v>
      </c>
      <c r="B439" s="9">
        <v>38088</v>
      </c>
      <c r="C439" s="10">
        <v>205</v>
      </c>
      <c r="D439" s="11">
        <v>44.873333333333335</v>
      </c>
      <c r="E439" s="11">
        <v>55.126666666666665</v>
      </c>
      <c r="F439" s="8" t="s">
        <v>162</v>
      </c>
      <c r="G439" s="8">
        <v>48</v>
      </c>
      <c r="H439" s="8">
        <v>41.32</v>
      </c>
      <c r="I439" s="8" t="s">
        <v>165</v>
      </c>
      <c r="J439" s="8">
        <v>45.3</v>
      </c>
    </row>
    <row r="440" spans="1:10" x14ac:dyDescent="0.15">
      <c r="A440" s="8">
        <v>2004</v>
      </c>
      <c r="B440" s="9">
        <v>38089</v>
      </c>
      <c r="C440" s="10">
        <v>204</v>
      </c>
      <c r="D440" s="11">
        <v>44.873333333333335</v>
      </c>
      <c r="E440" s="11">
        <v>55.126666666666665</v>
      </c>
      <c r="F440" s="8" t="s">
        <v>162</v>
      </c>
      <c r="G440" s="8">
        <v>48</v>
      </c>
      <c r="H440" s="8">
        <v>41.32</v>
      </c>
      <c r="I440" s="8" t="s">
        <v>165</v>
      </c>
      <c r="J440" s="8">
        <v>45.3</v>
      </c>
    </row>
    <row r="441" spans="1:10" x14ac:dyDescent="0.15">
      <c r="A441" s="8">
        <v>2004</v>
      </c>
      <c r="B441" s="9">
        <v>38090</v>
      </c>
      <c r="C441" s="10">
        <v>203</v>
      </c>
      <c r="D441" s="11">
        <v>44.873333333333335</v>
      </c>
      <c r="E441" s="11">
        <v>55.126666666666665</v>
      </c>
      <c r="F441" s="8" t="s">
        <v>162</v>
      </c>
      <c r="G441" s="8">
        <v>48</v>
      </c>
      <c r="H441" s="8">
        <v>41.32</v>
      </c>
      <c r="I441" s="8" t="s">
        <v>165</v>
      </c>
      <c r="J441" s="8">
        <v>45.3</v>
      </c>
    </row>
    <row r="442" spans="1:10" x14ac:dyDescent="0.15">
      <c r="A442" s="8">
        <v>2004</v>
      </c>
      <c r="B442" s="9">
        <v>38091</v>
      </c>
      <c r="C442" s="10">
        <v>202</v>
      </c>
      <c r="D442" s="11">
        <v>44.873333333333335</v>
      </c>
      <c r="E442" s="11">
        <v>55.126666666666665</v>
      </c>
      <c r="F442" s="8" t="s">
        <v>162</v>
      </c>
      <c r="G442" s="8">
        <v>48</v>
      </c>
      <c r="H442" s="8">
        <v>41.32</v>
      </c>
      <c r="I442" s="8" t="s">
        <v>165</v>
      </c>
      <c r="J442" s="8">
        <v>45.3</v>
      </c>
    </row>
    <row r="443" spans="1:10" x14ac:dyDescent="0.15">
      <c r="A443" s="8">
        <v>2004</v>
      </c>
      <c r="B443" s="9">
        <v>38092</v>
      </c>
      <c r="C443" s="10">
        <v>201</v>
      </c>
      <c r="D443" s="11">
        <v>44.873333333333335</v>
      </c>
      <c r="E443" s="11">
        <v>55.126666666666665</v>
      </c>
      <c r="F443" s="8" t="s">
        <v>162</v>
      </c>
      <c r="G443" s="8">
        <v>48</v>
      </c>
      <c r="H443" s="8">
        <v>41.32</v>
      </c>
      <c r="I443" s="8" t="s">
        <v>165</v>
      </c>
      <c r="J443" s="8">
        <v>45.3</v>
      </c>
    </row>
    <row r="444" spans="1:10" x14ac:dyDescent="0.15">
      <c r="A444" s="8">
        <v>2004</v>
      </c>
      <c r="B444" s="9">
        <v>38093</v>
      </c>
      <c r="C444" s="10">
        <v>200</v>
      </c>
      <c r="D444" s="11">
        <v>44.873333333333335</v>
      </c>
      <c r="E444" s="11">
        <v>55.126666666666665</v>
      </c>
      <c r="F444" s="8" t="s">
        <v>162</v>
      </c>
      <c r="G444" s="8">
        <v>48</v>
      </c>
      <c r="H444" s="8">
        <v>41.32</v>
      </c>
      <c r="I444" s="8" t="s">
        <v>165</v>
      </c>
      <c r="J444" s="8">
        <v>45.3</v>
      </c>
    </row>
    <row r="445" spans="1:10" x14ac:dyDescent="0.15">
      <c r="A445" s="8">
        <v>2004</v>
      </c>
      <c r="B445" s="9">
        <v>38094</v>
      </c>
      <c r="C445" s="10">
        <v>199</v>
      </c>
      <c r="D445" s="11">
        <v>44.873333333333335</v>
      </c>
      <c r="E445" s="11">
        <v>55.126666666666665</v>
      </c>
      <c r="F445" s="8" t="s">
        <v>162</v>
      </c>
      <c r="G445" s="8">
        <v>48</v>
      </c>
      <c r="H445" s="8">
        <v>41.32</v>
      </c>
      <c r="I445" s="8" t="s">
        <v>165</v>
      </c>
      <c r="J445" s="8">
        <v>45.3</v>
      </c>
    </row>
    <row r="446" spans="1:10" x14ac:dyDescent="0.15">
      <c r="A446" s="8">
        <v>2004</v>
      </c>
      <c r="B446" s="9">
        <v>38095</v>
      </c>
      <c r="C446" s="10">
        <v>198</v>
      </c>
      <c r="D446" s="11">
        <v>44.873333333333335</v>
      </c>
      <c r="E446" s="11">
        <v>55.126666666666665</v>
      </c>
      <c r="F446" s="8" t="s">
        <v>162</v>
      </c>
      <c r="G446" s="8">
        <v>48</v>
      </c>
      <c r="H446" s="8">
        <v>41.32</v>
      </c>
      <c r="I446" s="8" t="s">
        <v>165</v>
      </c>
      <c r="J446" s="8">
        <v>45.3</v>
      </c>
    </row>
    <row r="447" spans="1:10" x14ac:dyDescent="0.15">
      <c r="A447" s="8">
        <v>2004</v>
      </c>
      <c r="B447" s="9">
        <v>38096</v>
      </c>
      <c r="C447" s="10">
        <v>197</v>
      </c>
      <c r="D447" s="11">
        <v>44.873333333333335</v>
      </c>
      <c r="E447" s="11">
        <v>55.126666666666665</v>
      </c>
      <c r="F447" s="8" t="s">
        <v>162</v>
      </c>
      <c r="G447" s="8">
        <v>48</v>
      </c>
      <c r="H447" s="8">
        <v>41.32</v>
      </c>
      <c r="I447" s="8" t="s">
        <v>165</v>
      </c>
      <c r="J447" s="8">
        <v>45.3</v>
      </c>
    </row>
    <row r="448" spans="1:10" x14ac:dyDescent="0.15">
      <c r="A448" s="8">
        <v>2004</v>
      </c>
      <c r="B448" s="9">
        <v>38097</v>
      </c>
      <c r="C448" s="10">
        <v>196</v>
      </c>
      <c r="D448" s="11">
        <v>44.873333333333335</v>
      </c>
      <c r="E448" s="11">
        <v>55.126666666666665</v>
      </c>
      <c r="F448" s="8" t="s">
        <v>162</v>
      </c>
      <c r="G448" s="8">
        <v>48</v>
      </c>
      <c r="H448" s="8">
        <v>41.32</v>
      </c>
      <c r="I448" s="8" t="s">
        <v>165</v>
      </c>
      <c r="J448" s="8">
        <v>45.3</v>
      </c>
    </row>
    <row r="449" spans="1:10" x14ac:dyDescent="0.15">
      <c r="A449" s="8">
        <v>2004</v>
      </c>
      <c r="B449" s="9">
        <v>38098</v>
      </c>
      <c r="C449" s="10">
        <v>195</v>
      </c>
      <c r="D449" s="11">
        <v>44.873333333333335</v>
      </c>
      <c r="E449" s="11">
        <v>55.126666666666665</v>
      </c>
      <c r="F449" s="8" t="s">
        <v>162</v>
      </c>
      <c r="G449" s="8">
        <v>48</v>
      </c>
      <c r="H449" s="8">
        <v>41.32</v>
      </c>
      <c r="I449" s="8" t="s">
        <v>165</v>
      </c>
      <c r="J449" s="8">
        <v>45.3</v>
      </c>
    </row>
    <row r="450" spans="1:10" x14ac:dyDescent="0.15">
      <c r="A450" s="8">
        <v>2004</v>
      </c>
      <c r="B450" s="9">
        <v>38099</v>
      </c>
      <c r="C450" s="10">
        <v>194</v>
      </c>
      <c r="D450" s="11">
        <v>44.873333333333335</v>
      </c>
      <c r="E450" s="11">
        <v>55.126666666666665</v>
      </c>
      <c r="F450" s="8" t="s">
        <v>162</v>
      </c>
      <c r="G450" s="8">
        <v>48</v>
      </c>
      <c r="H450" s="8">
        <v>41.32</v>
      </c>
      <c r="I450" s="8" t="s">
        <v>165</v>
      </c>
      <c r="J450" s="8">
        <v>45.3</v>
      </c>
    </row>
    <row r="451" spans="1:10" x14ac:dyDescent="0.15">
      <c r="A451" s="8">
        <v>2004</v>
      </c>
      <c r="B451" s="9">
        <v>38100</v>
      </c>
      <c r="C451" s="10">
        <v>193</v>
      </c>
      <c r="D451" s="11">
        <v>44.873333333333335</v>
      </c>
      <c r="E451" s="11">
        <v>55.126666666666665</v>
      </c>
      <c r="F451" s="8" t="s">
        <v>162</v>
      </c>
      <c r="G451" s="8">
        <v>48</v>
      </c>
      <c r="H451" s="8">
        <v>41.32</v>
      </c>
      <c r="I451" s="8" t="s">
        <v>165</v>
      </c>
      <c r="J451" s="8">
        <v>45.3</v>
      </c>
    </row>
    <row r="452" spans="1:10" x14ac:dyDescent="0.15">
      <c r="A452" s="8">
        <v>2004</v>
      </c>
      <c r="B452" s="9">
        <v>38101</v>
      </c>
      <c r="C452" s="10">
        <v>192</v>
      </c>
      <c r="D452" s="11">
        <v>44.873333333333335</v>
      </c>
      <c r="E452" s="11">
        <v>55.126666666666665</v>
      </c>
      <c r="F452" s="8" t="s">
        <v>162</v>
      </c>
      <c r="G452" s="8">
        <v>48</v>
      </c>
      <c r="H452" s="8">
        <v>41.32</v>
      </c>
      <c r="I452" s="8" t="s">
        <v>165</v>
      </c>
      <c r="J452" s="8">
        <v>45.3</v>
      </c>
    </row>
    <row r="453" spans="1:10" x14ac:dyDescent="0.15">
      <c r="A453" s="8">
        <v>2004</v>
      </c>
      <c r="B453" s="9">
        <v>38102</v>
      </c>
      <c r="C453" s="10">
        <v>191</v>
      </c>
      <c r="D453" s="11">
        <v>44.873333333333335</v>
      </c>
      <c r="E453" s="11">
        <v>55.126666666666665</v>
      </c>
      <c r="F453" s="8" t="s">
        <v>162</v>
      </c>
      <c r="G453" s="8">
        <v>48</v>
      </c>
      <c r="H453" s="8">
        <v>41.32</v>
      </c>
      <c r="I453" s="8" t="s">
        <v>165</v>
      </c>
      <c r="J453" s="8">
        <v>45.3</v>
      </c>
    </row>
    <row r="454" spans="1:10" x14ac:dyDescent="0.15">
      <c r="A454" s="8">
        <v>2004</v>
      </c>
      <c r="B454" s="9">
        <v>38103</v>
      </c>
      <c r="C454" s="10">
        <v>190</v>
      </c>
      <c r="D454" s="11">
        <v>44.873333333333335</v>
      </c>
      <c r="E454" s="11">
        <v>55.126666666666665</v>
      </c>
      <c r="F454" s="8" t="s">
        <v>162</v>
      </c>
      <c r="G454" s="8">
        <v>48</v>
      </c>
      <c r="H454" s="8">
        <v>41.32</v>
      </c>
      <c r="I454" s="8" t="s">
        <v>165</v>
      </c>
      <c r="J454" s="8">
        <v>45.3</v>
      </c>
    </row>
    <row r="455" spans="1:10" x14ac:dyDescent="0.15">
      <c r="A455" s="8">
        <v>2004</v>
      </c>
      <c r="B455" s="9">
        <v>38104</v>
      </c>
      <c r="C455" s="10">
        <v>189</v>
      </c>
      <c r="D455" s="11">
        <v>44.873333333333335</v>
      </c>
      <c r="E455" s="11">
        <v>55.126666666666665</v>
      </c>
      <c r="F455" s="8" t="s">
        <v>162</v>
      </c>
      <c r="G455" s="8">
        <v>48</v>
      </c>
      <c r="H455" s="8">
        <v>41.32</v>
      </c>
      <c r="I455" s="8" t="s">
        <v>165</v>
      </c>
      <c r="J455" s="8">
        <v>45.3</v>
      </c>
    </row>
    <row r="456" spans="1:10" x14ac:dyDescent="0.15">
      <c r="A456" s="8">
        <v>2004</v>
      </c>
      <c r="B456" s="9">
        <v>38105</v>
      </c>
      <c r="C456" s="10">
        <v>188</v>
      </c>
      <c r="D456" s="11">
        <v>44.873333333333335</v>
      </c>
      <c r="E456" s="11">
        <v>55.126666666666665</v>
      </c>
      <c r="F456" s="8" t="s">
        <v>162</v>
      </c>
      <c r="G456" s="8">
        <v>48</v>
      </c>
      <c r="H456" s="8">
        <v>41.32</v>
      </c>
      <c r="I456" s="8" t="s">
        <v>165</v>
      </c>
      <c r="J456" s="8">
        <v>45.3</v>
      </c>
    </row>
    <row r="457" spans="1:10" x14ac:dyDescent="0.15">
      <c r="A457" s="8">
        <v>2004</v>
      </c>
      <c r="B457" s="9">
        <v>38106</v>
      </c>
      <c r="C457" s="10">
        <v>187</v>
      </c>
      <c r="D457" s="11">
        <v>44.853333333333332</v>
      </c>
      <c r="E457" s="11">
        <v>55.146666666666668</v>
      </c>
      <c r="F457" s="8" t="s">
        <v>162</v>
      </c>
      <c r="G457" s="8">
        <v>48</v>
      </c>
      <c r="H457" s="8">
        <v>41.26</v>
      </c>
      <c r="I457" s="8" t="s">
        <v>165</v>
      </c>
      <c r="J457" s="8">
        <v>45.3</v>
      </c>
    </row>
    <row r="458" spans="1:10" x14ac:dyDescent="0.15">
      <c r="A458" s="8">
        <v>2004</v>
      </c>
      <c r="B458" s="9">
        <v>38107</v>
      </c>
      <c r="C458" s="10">
        <v>186</v>
      </c>
      <c r="D458" s="11">
        <v>44.853333333333332</v>
      </c>
      <c r="E458" s="11">
        <v>55.146666666666668</v>
      </c>
      <c r="F458" s="8" t="s">
        <v>162</v>
      </c>
      <c r="G458" s="8">
        <v>48</v>
      </c>
      <c r="H458" s="8">
        <v>41.26</v>
      </c>
      <c r="I458" s="8" t="s">
        <v>165</v>
      </c>
      <c r="J458" s="8">
        <v>45.3</v>
      </c>
    </row>
    <row r="459" spans="1:10" x14ac:dyDescent="0.15">
      <c r="A459" s="8">
        <v>2004</v>
      </c>
      <c r="B459" s="9">
        <v>38108</v>
      </c>
      <c r="C459" s="10">
        <v>185</v>
      </c>
      <c r="D459" s="11">
        <v>44.853333333333332</v>
      </c>
      <c r="E459" s="11">
        <v>55.146666666666668</v>
      </c>
      <c r="F459" s="8" t="s">
        <v>162</v>
      </c>
      <c r="G459" s="8">
        <v>48</v>
      </c>
      <c r="H459" s="8">
        <v>41.26</v>
      </c>
      <c r="I459" s="8" t="s">
        <v>165</v>
      </c>
      <c r="J459" s="8">
        <v>45.3</v>
      </c>
    </row>
    <row r="460" spans="1:10" x14ac:dyDescent="0.15">
      <c r="A460" s="8">
        <v>2004</v>
      </c>
      <c r="B460" s="9">
        <v>38109</v>
      </c>
      <c r="C460" s="10">
        <v>184</v>
      </c>
      <c r="D460" s="11">
        <v>44.853333333333332</v>
      </c>
      <c r="E460" s="11">
        <v>55.146666666666668</v>
      </c>
      <c r="F460" s="8" t="s">
        <v>162</v>
      </c>
      <c r="G460" s="8">
        <v>48</v>
      </c>
      <c r="H460" s="8">
        <v>41.26</v>
      </c>
      <c r="I460" s="8" t="s">
        <v>165</v>
      </c>
      <c r="J460" s="8">
        <v>45.3</v>
      </c>
    </row>
    <row r="461" spans="1:10" x14ac:dyDescent="0.15">
      <c r="A461" s="8">
        <v>2004</v>
      </c>
      <c r="B461" s="9">
        <v>38110</v>
      </c>
      <c r="C461" s="10">
        <v>183</v>
      </c>
      <c r="D461" s="11">
        <v>44.853333333333332</v>
      </c>
      <c r="E461" s="11">
        <v>55.146666666666668</v>
      </c>
      <c r="F461" s="8" t="s">
        <v>162</v>
      </c>
      <c r="G461" s="8">
        <v>48</v>
      </c>
      <c r="H461" s="8">
        <v>41.26</v>
      </c>
      <c r="I461" s="8" t="s">
        <v>165</v>
      </c>
      <c r="J461" s="8">
        <v>45.3</v>
      </c>
    </row>
    <row r="462" spans="1:10" x14ac:dyDescent="0.15">
      <c r="A462" s="8">
        <v>2004</v>
      </c>
      <c r="B462" s="9">
        <v>38111</v>
      </c>
      <c r="C462" s="10">
        <v>182</v>
      </c>
      <c r="D462" s="11">
        <v>44.853333333333332</v>
      </c>
      <c r="E462" s="11">
        <v>55.146666666666668</v>
      </c>
      <c r="F462" s="8" t="s">
        <v>162</v>
      </c>
      <c r="G462" s="8">
        <v>48</v>
      </c>
      <c r="H462" s="8">
        <v>41.26</v>
      </c>
      <c r="I462" s="8" t="s">
        <v>165</v>
      </c>
      <c r="J462" s="8">
        <v>45.3</v>
      </c>
    </row>
    <row r="463" spans="1:10" x14ac:dyDescent="0.15">
      <c r="A463" s="8">
        <v>2004</v>
      </c>
      <c r="B463" s="9">
        <v>38112</v>
      </c>
      <c r="C463" s="10">
        <v>181</v>
      </c>
      <c r="D463" s="11">
        <v>44.853333333333332</v>
      </c>
      <c r="E463" s="11">
        <v>55.146666666666668</v>
      </c>
      <c r="F463" s="8" t="s">
        <v>162</v>
      </c>
      <c r="G463" s="8">
        <v>48</v>
      </c>
      <c r="H463" s="8">
        <v>41.26</v>
      </c>
      <c r="I463" s="8" t="s">
        <v>165</v>
      </c>
      <c r="J463" s="8">
        <v>45.3</v>
      </c>
    </row>
    <row r="464" spans="1:10" x14ac:dyDescent="0.15">
      <c r="A464" s="8">
        <v>2004</v>
      </c>
      <c r="B464" s="9">
        <v>38113</v>
      </c>
      <c r="C464" s="10">
        <v>180</v>
      </c>
      <c r="D464" s="11">
        <v>44.853333333333332</v>
      </c>
      <c r="E464" s="11">
        <v>55.146666666666668</v>
      </c>
      <c r="F464" s="8" t="s">
        <v>162</v>
      </c>
      <c r="G464" s="8">
        <v>48</v>
      </c>
      <c r="H464" s="8">
        <v>41.26</v>
      </c>
      <c r="I464" s="8" t="s">
        <v>165</v>
      </c>
      <c r="J464" s="8">
        <v>45.3</v>
      </c>
    </row>
    <row r="465" spans="1:10" x14ac:dyDescent="0.15">
      <c r="A465" s="8">
        <v>2004</v>
      </c>
      <c r="B465" s="9">
        <v>38114</v>
      </c>
      <c r="C465" s="10">
        <v>179</v>
      </c>
      <c r="D465" s="11">
        <v>44.853333333333332</v>
      </c>
      <c r="E465" s="11">
        <v>55.146666666666668</v>
      </c>
      <c r="F465" s="8" t="s">
        <v>162</v>
      </c>
      <c r="G465" s="8">
        <v>48</v>
      </c>
      <c r="H465" s="8">
        <v>41.26</v>
      </c>
      <c r="I465" s="8" t="s">
        <v>165</v>
      </c>
      <c r="J465" s="8">
        <v>45.3</v>
      </c>
    </row>
    <row r="466" spans="1:10" x14ac:dyDescent="0.15">
      <c r="A466" s="8">
        <v>2004</v>
      </c>
      <c r="B466" s="9">
        <v>38115</v>
      </c>
      <c r="C466" s="10">
        <v>178</v>
      </c>
      <c r="D466" s="11">
        <v>44.853333333333332</v>
      </c>
      <c r="E466" s="11">
        <v>55.146666666666668</v>
      </c>
      <c r="F466" s="8" t="s">
        <v>162</v>
      </c>
      <c r="G466" s="8">
        <v>48</v>
      </c>
      <c r="H466" s="8">
        <v>41.26</v>
      </c>
      <c r="I466" s="8" t="s">
        <v>165</v>
      </c>
      <c r="J466" s="8">
        <v>45.3</v>
      </c>
    </row>
    <row r="467" spans="1:10" x14ac:dyDescent="0.15">
      <c r="A467" s="8">
        <v>2004</v>
      </c>
      <c r="B467" s="9">
        <v>38116</v>
      </c>
      <c r="C467" s="10">
        <v>177</v>
      </c>
      <c r="D467" s="11">
        <v>44.853333333333332</v>
      </c>
      <c r="E467" s="11">
        <v>55.146666666666668</v>
      </c>
      <c r="F467" s="8" t="s">
        <v>162</v>
      </c>
      <c r="G467" s="8">
        <v>48</v>
      </c>
      <c r="H467" s="8">
        <v>41.26</v>
      </c>
      <c r="I467" s="8" t="s">
        <v>165</v>
      </c>
      <c r="J467" s="8">
        <v>45.3</v>
      </c>
    </row>
    <row r="468" spans="1:10" x14ac:dyDescent="0.15">
      <c r="A468" s="8">
        <v>2004</v>
      </c>
      <c r="B468" s="9">
        <v>38117</v>
      </c>
      <c r="C468" s="10">
        <v>176</v>
      </c>
      <c r="D468" s="11">
        <v>44.853333333333332</v>
      </c>
      <c r="E468" s="11">
        <v>55.146666666666668</v>
      </c>
      <c r="F468" s="8" t="s">
        <v>162</v>
      </c>
      <c r="G468" s="8">
        <v>48</v>
      </c>
      <c r="H468" s="8">
        <v>41.26</v>
      </c>
      <c r="I468" s="8" t="s">
        <v>165</v>
      </c>
      <c r="J468" s="8">
        <v>45.3</v>
      </c>
    </row>
    <row r="469" spans="1:10" x14ac:dyDescent="0.15">
      <c r="A469" s="8">
        <v>2004</v>
      </c>
      <c r="B469" s="9">
        <v>38118</v>
      </c>
      <c r="C469" s="10">
        <v>175</v>
      </c>
      <c r="D469" s="11">
        <v>44.853333333333332</v>
      </c>
      <c r="E469" s="11">
        <v>55.146666666666668</v>
      </c>
      <c r="F469" s="8" t="s">
        <v>162</v>
      </c>
      <c r="G469" s="8">
        <v>48</v>
      </c>
      <c r="H469" s="8">
        <v>41.26</v>
      </c>
      <c r="I469" s="8" t="s">
        <v>165</v>
      </c>
      <c r="J469" s="8">
        <v>45.3</v>
      </c>
    </row>
    <row r="470" spans="1:10" x14ac:dyDescent="0.15">
      <c r="A470" s="8">
        <v>2004</v>
      </c>
      <c r="B470" s="9">
        <v>38119</v>
      </c>
      <c r="C470" s="10">
        <v>174</v>
      </c>
      <c r="D470" s="11">
        <v>44.853333333333332</v>
      </c>
      <c r="E470" s="11">
        <v>55.146666666666668</v>
      </c>
      <c r="F470" s="8" t="s">
        <v>162</v>
      </c>
      <c r="G470" s="8">
        <v>48</v>
      </c>
      <c r="H470" s="8">
        <v>41.26</v>
      </c>
      <c r="I470" s="8" t="s">
        <v>165</v>
      </c>
      <c r="J470" s="8">
        <v>45.3</v>
      </c>
    </row>
    <row r="471" spans="1:10" x14ac:dyDescent="0.15">
      <c r="A471" s="8">
        <v>2004</v>
      </c>
      <c r="B471" s="9">
        <v>38120</v>
      </c>
      <c r="C471" s="10">
        <v>173</v>
      </c>
      <c r="D471" s="11">
        <v>44.853333333333332</v>
      </c>
      <c r="E471" s="11">
        <v>55.146666666666668</v>
      </c>
      <c r="F471" s="8" t="s">
        <v>162</v>
      </c>
      <c r="G471" s="8">
        <v>48</v>
      </c>
      <c r="H471" s="8">
        <v>41.26</v>
      </c>
      <c r="I471" s="8" t="s">
        <v>165</v>
      </c>
      <c r="J471" s="8">
        <v>45.3</v>
      </c>
    </row>
    <row r="472" spans="1:10" x14ac:dyDescent="0.15">
      <c r="A472" s="8">
        <v>2004</v>
      </c>
      <c r="B472" s="9">
        <v>38121</v>
      </c>
      <c r="C472" s="10">
        <v>172</v>
      </c>
      <c r="D472" s="11">
        <v>44.853333333333332</v>
      </c>
      <c r="E472" s="11">
        <v>55.146666666666668</v>
      </c>
      <c r="F472" s="8" t="s">
        <v>162</v>
      </c>
      <c r="G472" s="8">
        <v>48</v>
      </c>
      <c r="H472" s="8">
        <v>41.26</v>
      </c>
      <c r="I472" s="8" t="s">
        <v>165</v>
      </c>
      <c r="J472" s="8">
        <v>45.3</v>
      </c>
    </row>
    <row r="473" spans="1:10" x14ac:dyDescent="0.15">
      <c r="A473" s="8">
        <v>2004</v>
      </c>
      <c r="B473" s="9">
        <v>38122</v>
      </c>
      <c r="C473" s="10">
        <v>171</v>
      </c>
      <c r="D473" s="11">
        <v>44.853333333333332</v>
      </c>
      <c r="E473" s="11">
        <v>55.146666666666668</v>
      </c>
      <c r="F473" s="8" t="s">
        <v>162</v>
      </c>
      <c r="G473" s="8">
        <v>48</v>
      </c>
      <c r="H473" s="8">
        <v>41.26</v>
      </c>
      <c r="I473" s="8" t="s">
        <v>165</v>
      </c>
      <c r="J473" s="8">
        <v>45.3</v>
      </c>
    </row>
    <row r="474" spans="1:10" x14ac:dyDescent="0.15">
      <c r="A474" s="8">
        <v>2004</v>
      </c>
      <c r="B474" s="9">
        <v>38123</v>
      </c>
      <c r="C474" s="10">
        <v>170</v>
      </c>
      <c r="D474" s="11">
        <v>44.853333333333332</v>
      </c>
      <c r="E474" s="11">
        <v>55.146666666666668</v>
      </c>
      <c r="F474" s="8" t="s">
        <v>162</v>
      </c>
      <c r="G474" s="8">
        <v>48</v>
      </c>
      <c r="H474" s="8">
        <v>41.26</v>
      </c>
      <c r="I474" s="8" t="s">
        <v>165</v>
      </c>
      <c r="J474" s="8">
        <v>45.3</v>
      </c>
    </row>
    <row r="475" spans="1:10" x14ac:dyDescent="0.15">
      <c r="A475" s="8">
        <v>2004</v>
      </c>
      <c r="B475" s="9">
        <v>38124</v>
      </c>
      <c r="C475" s="10">
        <v>169</v>
      </c>
      <c r="D475" s="11">
        <v>44.853333333333332</v>
      </c>
      <c r="E475" s="11">
        <v>55.146666666666668</v>
      </c>
      <c r="F475" s="8" t="s">
        <v>162</v>
      </c>
      <c r="G475" s="8">
        <v>48</v>
      </c>
      <c r="H475" s="8">
        <v>41.26</v>
      </c>
      <c r="I475" s="8" t="s">
        <v>165</v>
      </c>
      <c r="J475" s="8">
        <v>45.3</v>
      </c>
    </row>
    <row r="476" spans="1:10" x14ac:dyDescent="0.15">
      <c r="A476" s="8">
        <v>2004</v>
      </c>
      <c r="B476" s="9">
        <v>38125</v>
      </c>
      <c r="C476" s="10">
        <v>168</v>
      </c>
      <c r="D476" s="11">
        <v>44.853333333333332</v>
      </c>
      <c r="E476" s="11">
        <v>55.146666666666668</v>
      </c>
      <c r="F476" s="8" t="s">
        <v>162</v>
      </c>
      <c r="G476" s="8">
        <v>48</v>
      </c>
      <c r="H476" s="8">
        <v>41.26</v>
      </c>
      <c r="I476" s="8" t="s">
        <v>165</v>
      </c>
      <c r="J476" s="8">
        <v>45.3</v>
      </c>
    </row>
    <row r="477" spans="1:10" x14ac:dyDescent="0.15">
      <c r="A477" s="8">
        <v>2004</v>
      </c>
      <c r="B477" s="9">
        <v>38126</v>
      </c>
      <c r="C477" s="10">
        <v>167</v>
      </c>
      <c r="D477" s="11">
        <v>44.853333333333332</v>
      </c>
      <c r="E477" s="11">
        <v>55.146666666666668</v>
      </c>
      <c r="F477" s="8" t="s">
        <v>162</v>
      </c>
      <c r="G477" s="8">
        <v>48</v>
      </c>
      <c r="H477" s="8">
        <v>41.26</v>
      </c>
      <c r="I477" s="8" t="s">
        <v>165</v>
      </c>
      <c r="J477" s="8">
        <v>45.3</v>
      </c>
    </row>
    <row r="478" spans="1:10" x14ac:dyDescent="0.15">
      <c r="A478" s="8">
        <v>2004</v>
      </c>
      <c r="B478" s="9">
        <v>38127</v>
      </c>
      <c r="C478" s="10">
        <v>166</v>
      </c>
      <c r="D478" s="11">
        <v>44.853333333333332</v>
      </c>
      <c r="E478" s="11">
        <v>55.146666666666668</v>
      </c>
      <c r="F478" s="8" t="s">
        <v>162</v>
      </c>
      <c r="G478" s="8">
        <v>48</v>
      </c>
      <c r="H478" s="8">
        <v>41.26</v>
      </c>
      <c r="I478" s="8" t="s">
        <v>165</v>
      </c>
      <c r="J478" s="8">
        <v>45.3</v>
      </c>
    </row>
    <row r="479" spans="1:10" x14ac:dyDescent="0.15">
      <c r="A479" s="8">
        <v>2004</v>
      </c>
      <c r="B479" s="9">
        <v>38128</v>
      </c>
      <c r="C479" s="10">
        <v>165</v>
      </c>
      <c r="D479" s="11">
        <v>44.853333333333332</v>
      </c>
      <c r="E479" s="11">
        <v>55.146666666666668</v>
      </c>
      <c r="F479" s="8" t="s">
        <v>162</v>
      </c>
      <c r="G479" s="8">
        <v>48</v>
      </c>
      <c r="H479" s="8">
        <v>41.26</v>
      </c>
      <c r="I479" s="8" t="s">
        <v>165</v>
      </c>
      <c r="J479" s="8">
        <v>45.3</v>
      </c>
    </row>
    <row r="480" spans="1:10" x14ac:dyDescent="0.15">
      <c r="A480" s="8">
        <v>2004</v>
      </c>
      <c r="B480" s="9">
        <v>38129</v>
      </c>
      <c r="C480" s="10">
        <v>164</v>
      </c>
      <c r="D480" s="11">
        <v>44.853333333333332</v>
      </c>
      <c r="E480" s="11">
        <v>55.146666666666668</v>
      </c>
      <c r="F480" s="8" t="s">
        <v>162</v>
      </c>
      <c r="G480" s="8">
        <v>48</v>
      </c>
      <c r="H480" s="8">
        <v>41.26</v>
      </c>
      <c r="I480" s="8" t="s">
        <v>165</v>
      </c>
      <c r="J480" s="8">
        <v>45.3</v>
      </c>
    </row>
    <row r="481" spans="1:10" x14ac:dyDescent="0.15">
      <c r="A481" s="8">
        <v>2004</v>
      </c>
      <c r="B481" s="9">
        <v>38130</v>
      </c>
      <c r="C481" s="10">
        <v>163</v>
      </c>
      <c r="D481" s="11">
        <v>44.853333333333332</v>
      </c>
      <c r="E481" s="11">
        <v>55.146666666666668</v>
      </c>
      <c r="F481" s="8" t="s">
        <v>162</v>
      </c>
      <c r="G481" s="8">
        <v>48</v>
      </c>
      <c r="H481" s="8">
        <v>41.26</v>
      </c>
      <c r="I481" s="8" t="s">
        <v>165</v>
      </c>
      <c r="J481" s="8">
        <v>45.3</v>
      </c>
    </row>
    <row r="482" spans="1:10" x14ac:dyDescent="0.15">
      <c r="A482" s="8">
        <v>2004</v>
      </c>
      <c r="B482" s="9">
        <v>38131</v>
      </c>
      <c r="C482" s="10">
        <v>162</v>
      </c>
      <c r="D482" s="11">
        <v>44.586666666666666</v>
      </c>
      <c r="E482" s="11">
        <v>55.413333333333334</v>
      </c>
      <c r="F482" s="8" t="s">
        <v>162</v>
      </c>
      <c r="G482" s="8">
        <v>47.2</v>
      </c>
      <c r="H482" s="8">
        <v>41.26</v>
      </c>
      <c r="I482" s="8" t="s">
        <v>165</v>
      </c>
      <c r="J482" s="8">
        <v>45.3</v>
      </c>
    </row>
    <row r="483" spans="1:10" x14ac:dyDescent="0.15">
      <c r="A483" s="8">
        <v>2004</v>
      </c>
      <c r="B483" s="9">
        <v>38132</v>
      </c>
      <c r="C483" s="10">
        <v>161</v>
      </c>
      <c r="D483" s="11">
        <v>44.586666666666666</v>
      </c>
      <c r="E483" s="11">
        <v>55.413333333333334</v>
      </c>
      <c r="F483" s="8" t="s">
        <v>162</v>
      </c>
      <c r="G483" s="8">
        <v>47.2</v>
      </c>
      <c r="H483" s="8">
        <v>41.26</v>
      </c>
      <c r="I483" s="8" t="s">
        <v>165</v>
      </c>
      <c r="J483" s="8">
        <v>45.3</v>
      </c>
    </row>
    <row r="484" spans="1:10" x14ac:dyDescent="0.15">
      <c r="A484" s="8">
        <v>2004</v>
      </c>
      <c r="B484" s="9">
        <v>38133</v>
      </c>
      <c r="C484" s="10">
        <v>160</v>
      </c>
      <c r="D484" s="11">
        <v>44.586666666666666</v>
      </c>
      <c r="E484" s="11">
        <v>55.413333333333334</v>
      </c>
      <c r="F484" s="8" t="s">
        <v>162</v>
      </c>
      <c r="G484" s="8">
        <v>47.2</v>
      </c>
      <c r="H484" s="8">
        <v>41.26</v>
      </c>
      <c r="I484" s="8" t="s">
        <v>165</v>
      </c>
      <c r="J484" s="8">
        <v>45.3</v>
      </c>
    </row>
    <row r="485" spans="1:10" x14ac:dyDescent="0.15">
      <c r="A485" s="8">
        <v>2004</v>
      </c>
      <c r="B485" s="9">
        <v>38134</v>
      </c>
      <c r="C485" s="10">
        <v>159</v>
      </c>
      <c r="D485" s="11">
        <v>44.586666666666666</v>
      </c>
      <c r="E485" s="11">
        <v>55.413333333333334</v>
      </c>
      <c r="F485" s="8" t="s">
        <v>162</v>
      </c>
      <c r="G485" s="8">
        <v>47.2</v>
      </c>
      <c r="H485" s="8">
        <v>41.26</v>
      </c>
      <c r="I485" s="8" t="s">
        <v>165</v>
      </c>
      <c r="J485" s="8">
        <v>45.3</v>
      </c>
    </row>
    <row r="486" spans="1:10" x14ac:dyDescent="0.15">
      <c r="A486" s="8">
        <v>2004</v>
      </c>
      <c r="B486" s="9">
        <v>38135</v>
      </c>
      <c r="C486" s="10">
        <v>158</v>
      </c>
      <c r="D486" s="11">
        <v>44.586666666666666</v>
      </c>
      <c r="E486" s="11">
        <v>55.413333333333334</v>
      </c>
      <c r="F486" s="8" t="s">
        <v>162</v>
      </c>
      <c r="G486" s="8">
        <v>47.2</v>
      </c>
      <c r="H486" s="8">
        <v>41.26</v>
      </c>
      <c r="I486" s="8" t="s">
        <v>165</v>
      </c>
      <c r="J486" s="8">
        <v>45.3</v>
      </c>
    </row>
    <row r="487" spans="1:10" x14ac:dyDescent="0.15">
      <c r="A487" s="8">
        <v>2004</v>
      </c>
      <c r="B487" s="9">
        <v>38136</v>
      </c>
      <c r="C487" s="10">
        <v>157</v>
      </c>
      <c r="D487" s="11">
        <v>44.586666666666666</v>
      </c>
      <c r="E487" s="11">
        <v>55.413333333333334</v>
      </c>
      <c r="F487" s="8" t="s">
        <v>162</v>
      </c>
      <c r="G487" s="8">
        <v>47.2</v>
      </c>
      <c r="H487" s="8">
        <v>41.26</v>
      </c>
      <c r="I487" s="8" t="s">
        <v>165</v>
      </c>
      <c r="J487" s="8">
        <v>45.3</v>
      </c>
    </row>
    <row r="488" spans="1:10" x14ac:dyDescent="0.15">
      <c r="A488" s="8">
        <v>2004</v>
      </c>
      <c r="B488" s="9">
        <v>38137</v>
      </c>
      <c r="C488" s="10">
        <v>156</v>
      </c>
      <c r="D488" s="11">
        <v>44.586666666666666</v>
      </c>
      <c r="E488" s="11">
        <v>55.413333333333334</v>
      </c>
      <c r="F488" s="8" t="s">
        <v>162</v>
      </c>
      <c r="G488" s="8">
        <v>47.2</v>
      </c>
      <c r="H488" s="8">
        <v>41.26</v>
      </c>
      <c r="I488" s="8" t="s">
        <v>165</v>
      </c>
      <c r="J488" s="8">
        <v>45.3</v>
      </c>
    </row>
    <row r="489" spans="1:10" x14ac:dyDescent="0.15">
      <c r="A489" s="8">
        <v>2004</v>
      </c>
      <c r="B489" s="9">
        <v>38138</v>
      </c>
      <c r="C489" s="10">
        <v>155</v>
      </c>
      <c r="D489" s="11">
        <v>44.586666666666666</v>
      </c>
      <c r="E489" s="11">
        <v>55.413333333333334</v>
      </c>
      <c r="F489" s="8" t="s">
        <v>162</v>
      </c>
      <c r="G489" s="8">
        <v>47.2</v>
      </c>
      <c r="H489" s="8">
        <v>41.26</v>
      </c>
      <c r="I489" s="8" t="s">
        <v>165</v>
      </c>
      <c r="J489" s="8">
        <v>45.3</v>
      </c>
    </row>
    <row r="490" spans="1:10" x14ac:dyDescent="0.15">
      <c r="A490" s="8">
        <v>2004</v>
      </c>
      <c r="B490" s="9">
        <v>38139</v>
      </c>
      <c r="C490" s="10">
        <v>154</v>
      </c>
      <c r="D490" s="11">
        <v>44.586666666666666</v>
      </c>
      <c r="E490" s="11">
        <v>55.413333333333334</v>
      </c>
      <c r="F490" s="8" t="s">
        <v>162</v>
      </c>
      <c r="G490" s="8">
        <v>47.2</v>
      </c>
      <c r="H490" s="8">
        <v>41.26</v>
      </c>
      <c r="I490" s="8" t="s">
        <v>165</v>
      </c>
      <c r="J490" s="8">
        <v>45.3</v>
      </c>
    </row>
    <row r="491" spans="1:10" x14ac:dyDescent="0.15">
      <c r="A491" s="8">
        <v>2004</v>
      </c>
      <c r="B491" s="9">
        <v>38140</v>
      </c>
      <c r="C491" s="10">
        <v>153</v>
      </c>
      <c r="D491" s="11">
        <v>44.586666666666666</v>
      </c>
      <c r="E491" s="11">
        <v>55.413333333333334</v>
      </c>
      <c r="F491" s="8" t="s">
        <v>162</v>
      </c>
      <c r="G491" s="8">
        <v>47.2</v>
      </c>
      <c r="H491" s="8">
        <v>41.26</v>
      </c>
      <c r="I491" s="8" t="s">
        <v>165</v>
      </c>
      <c r="J491" s="8">
        <v>45.3</v>
      </c>
    </row>
    <row r="492" spans="1:10" x14ac:dyDescent="0.15">
      <c r="A492" s="8">
        <v>2004</v>
      </c>
      <c r="B492" s="9">
        <v>38141</v>
      </c>
      <c r="C492" s="10">
        <v>152</v>
      </c>
      <c r="D492" s="11">
        <v>44.586666666666666</v>
      </c>
      <c r="E492" s="11">
        <v>55.413333333333334</v>
      </c>
      <c r="F492" s="8" t="s">
        <v>162</v>
      </c>
      <c r="G492" s="8">
        <v>47.2</v>
      </c>
      <c r="H492" s="8">
        <v>41.26</v>
      </c>
      <c r="I492" s="8" t="s">
        <v>165</v>
      </c>
      <c r="J492" s="8">
        <v>45.3</v>
      </c>
    </row>
    <row r="493" spans="1:10" x14ac:dyDescent="0.15">
      <c r="A493" s="8">
        <v>2004</v>
      </c>
      <c r="B493" s="9">
        <v>38142</v>
      </c>
      <c r="C493" s="10">
        <v>151</v>
      </c>
      <c r="D493" s="11">
        <v>44.586666666666666</v>
      </c>
      <c r="E493" s="11">
        <v>55.413333333333334</v>
      </c>
      <c r="F493" s="8" t="s">
        <v>162</v>
      </c>
      <c r="G493" s="8">
        <v>47.2</v>
      </c>
      <c r="H493" s="8">
        <v>41.26</v>
      </c>
      <c r="I493" s="8" t="s">
        <v>165</v>
      </c>
      <c r="J493" s="8">
        <v>45.3</v>
      </c>
    </row>
    <row r="494" spans="1:10" x14ac:dyDescent="0.15">
      <c r="A494" s="8">
        <v>2004</v>
      </c>
      <c r="B494" s="9">
        <v>38143</v>
      </c>
      <c r="C494" s="10">
        <v>150</v>
      </c>
      <c r="D494" s="11">
        <v>44.586666666666666</v>
      </c>
      <c r="E494" s="11">
        <v>55.413333333333334</v>
      </c>
      <c r="F494" s="8" t="s">
        <v>162</v>
      </c>
      <c r="G494" s="8">
        <v>47.2</v>
      </c>
      <c r="H494" s="8">
        <v>41.26</v>
      </c>
      <c r="I494" s="8" t="s">
        <v>165</v>
      </c>
      <c r="J494" s="8">
        <v>45.3</v>
      </c>
    </row>
    <row r="495" spans="1:10" x14ac:dyDescent="0.15">
      <c r="A495" s="8">
        <v>2004</v>
      </c>
      <c r="B495" s="9">
        <v>38144</v>
      </c>
      <c r="C495" s="10">
        <v>149</v>
      </c>
      <c r="D495" s="11">
        <v>44.586666666666666</v>
      </c>
      <c r="E495" s="11">
        <v>55.413333333333334</v>
      </c>
      <c r="F495" s="8" t="s">
        <v>162</v>
      </c>
      <c r="G495" s="8">
        <v>47.2</v>
      </c>
      <c r="H495" s="8">
        <v>41.26</v>
      </c>
      <c r="I495" s="8" t="s">
        <v>165</v>
      </c>
      <c r="J495" s="8">
        <v>45.3</v>
      </c>
    </row>
    <row r="496" spans="1:10" x14ac:dyDescent="0.15">
      <c r="A496" s="8">
        <v>2004</v>
      </c>
      <c r="B496" s="9">
        <v>38145</v>
      </c>
      <c r="C496" s="10">
        <v>148</v>
      </c>
      <c r="D496" s="11">
        <v>44.586666666666666</v>
      </c>
      <c r="E496" s="11">
        <v>55.413333333333334</v>
      </c>
      <c r="F496" s="8" t="s">
        <v>162</v>
      </c>
      <c r="G496" s="8">
        <v>47.2</v>
      </c>
      <c r="H496" s="8">
        <v>41.26</v>
      </c>
      <c r="I496" s="8" t="s">
        <v>165</v>
      </c>
      <c r="J496" s="8">
        <v>45.3</v>
      </c>
    </row>
    <row r="497" spans="1:10" x14ac:dyDescent="0.15">
      <c r="A497" s="8">
        <v>2004</v>
      </c>
      <c r="B497" s="9">
        <v>38146</v>
      </c>
      <c r="C497" s="10">
        <v>147</v>
      </c>
      <c r="D497" s="11">
        <v>44.586666666666666</v>
      </c>
      <c r="E497" s="11">
        <v>55.413333333333334</v>
      </c>
      <c r="F497" s="8" t="s">
        <v>162</v>
      </c>
      <c r="G497" s="8">
        <v>47.2</v>
      </c>
      <c r="H497" s="8">
        <v>41.26</v>
      </c>
      <c r="I497" s="8" t="s">
        <v>165</v>
      </c>
      <c r="J497" s="8">
        <v>45.3</v>
      </c>
    </row>
    <row r="498" spans="1:10" x14ac:dyDescent="0.15">
      <c r="A498" s="8">
        <v>2004</v>
      </c>
      <c r="B498" s="9">
        <v>38147</v>
      </c>
      <c r="C498" s="10">
        <v>146</v>
      </c>
      <c r="D498" s="11">
        <v>44.586666666666666</v>
      </c>
      <c r="E498" s="11">
        <v>55.413333333333334</v>
      </c>
      <c r="F498" s="8" t="s">
        <v>162</v>
      </c>
      <c r="G498" s="8">
        <v>47.2</v>
      </c>
      <c r="H498" s="8">
        <v>41.26</v>
      </c>
      <c r="I498" s="8" t="s">
        <v>165</v>
      </c>
      <c r="J498" s="8">
        <v>45.3</v>
      </c>
    </row>
    <row r="499" spans="1:10" x14ac:dyDescent="0.15">
      <c r="A499" s="8">
        <v>2004</v>
      </c>
      <c r="B499" s="9">
        <v>38148</v>
      </c>
      <c r="C499" s="10">
        <v>145</v>
      </c>
      <c r="D499" s="11">
        <v>44.586666666666666</v>
      </c>
      <c r="E499" s="11">
        <v>55.413333333333334</v>
      </c>
      <c r="F499" s="8" t="s">
        <v>162</v>
      </c>
      <c r="G499" s="8">
        <v>47.2</v>
      </c>
      <c r="H499" s="8">
        <v>41.26</v>
      </c>
      <c r="I499" s="8" t="s">
        <v>165</v>
      </c>
      <c r="J499" s="8">
        <v>45.3</v>
      </c>
    </row>
    <row r="500" spans="1:10" x14ac:dyDescent="0.15">
      <c r="A500" s="8">
        <v>2004</v>
      </c>
      <c r="B500" s="9">
        <v>38149</v>
      </c>
      <c r="C500" s="10">
        <v>144</v>
      </c>
      <c r="D500" s="11">
        <v>44.586666666666666</v>
      </c>
      <c r="E500" s="11">
        <v>55.413333333333334</v>
      </c>
      <c r="F500" s="8" t="s">
        <v>162</v>
      </c>
      <c r="G500" s="8">
        <v>47.2</v>
      </c>
      <c r="H500" s="8">
        <v>41.26</v>
      </c>
      <c r="I500" s="8" t="s">
        <v>165</v>
      </c>
      <c r="J500" s="8">
        <v>45.3</v>
      </c>
    </row>
    <row r="501" spans="1:10" x14ac:dyDescent="0.15">
      <c r="A501" s="8">
        <v>2004</v>
      </c>
      <c r="B501" s="9">
        <v>38150</v>
      </c>
      <c r="C501" s="10">
        <v>143</v>
      </c>
      <c r="D501" s="11">
        <v>44.586666666666666</v>
      </c>
      <c r="E501" s="11">
        <v>55.413333333333334</v>
      </c>
      <c r="F501" s="8" t="s">
        <v>162</v>
      </c>
      <c r="G501" s="8">
        <v>47.2</v>
      </c>
      <c r="H501" s="8">
        <v>41.26</v>
      </c>
      <c r="I501" s="8" t="s">
        <v>165</v>
      </c>
      <c r="J501" s="8">
        <v>45.3</v>
      </c>
    </row>
    <row r="502" spans="1:10" x14ac:dyDescent="0.15">
      <c r="A502" s="8">
        <v>2004</v>
      </c>
      <c r="B502" s="9">
        <v>38151</v>
      </c>
      <c r="C502" s="10">
        <v>142</v>
      </c>
      <c r="D502" s="11">
        <v>44.586666666666666</v>
      </c>
      <c r="E502" s="11">
        <v>55.413333333333334</v>
      </c>
      <c r="F502" s="8" t="s">
        <v>162</v>
      </c>
      <c r="G502" s="8">
        <v>47.2</v>
      </c>
      <c r="H502" s="8">
        <v>41.26</v>
      </c>
      <c r="I502" s="8" t="s">
        <v>165</v>
      </c>
      <c r="J502" s="8">
        <v>45.3</v>
      </c>
    </row>
    <row r="503" spans="1:10" x14ac:dyDescent="0.15">
      <c r="A503" s="8">
        <v>2004</v>
      </c>
      <c r="B503" s="9">
        <v>38152</v>
      </c>
      <c r="C503" s="10">
        <v>141</v>
      </c>
      <c r="D503" s="11">
        <v>44.586666666666666</v>
      </c>
      <c r="E503" s="11">
        <v>55.413333333333334</v>
      </c>
      <c r="F503" s="8" t="s">
        <v>162</v>
      </c>
      <c r="G503" s="8">
        <v>47.2</v>
      </c>
      <c r="H503" s="8">
        <v>41.26</v>
      </c>
      <c r="I503" s="8" t="s">
        <v>165</v>
      </c>
      <c r="J503" s="8">
        <v>45.3</v>
      </c>
    </row>
    <row r="504" spans="1:10" x14ac:dyDescent="0.15">
      <c r="A504" s="8">
        <v>2004</v>
      </c>
      <c r="B504" s="9">
        <v>38153</v>
      </c>
      <c r="C504" s="10">
        <v>140</v>
      </c>
      <c r="D504" s="11">
        <v>44.586666666666666</v>
      </c>
      <c r="E504" s="11">
        <v>55.413333333333334</v>
      </c>
      <c r="F504" s="8" t="s">
        <v>162</v>
      </c>
      <c r="G504" s="8">
        <v>47.2</v>
      </c>
      <c r="H504" s="8">
        <v>41.26</v>
      </c>
      <c r="I504" s="8" t="s">
        <v>165</v>
      </c>
      <c r="J504" s="8">
        <v>45.3</v>
      </c>
    </row>
    <row r="505" spans="1:10" x14ac:dyDescent="0.15">
      <c r="A505" s="8">
        <v>2004</v>
      </c>
      <c r="B505" s="9">
        <v>38154</v>
      </c>
      <c r="C505" s="10">
        <v>139</v>
      </c>
      <c r="D505" s="11">
        <v>44.586666666666666</v>
      </c>
      <c r="E505" s="11">
        <v>55.413333333333334</v>
      </c>
      <c r="F505" s="8" t="s">
        <v>162</v>
      </c>
      <c r="G505" s="8">
        <v>47.2</v>
      </c>
      <c r="H505" s="8">
        <v>41.26</v>
      </c>
      <c r="I505" s="8" t="s">
        <v>165</v>
      </c>
      <c r="J505" s="8">
        <v>45.3</v>
      </c>
    </row>
    <row r="506" spans="1:10" x14ac:dyDescent="0.15">
      <c r="A506" s="8">
        <v>2004</v>
      </c>
      <c r="B506" s="9">
        <v>38155</v>
      </c>
      <c r="C506" s="10">
        <v>138</v>
      </c>
      <c r="D506" s="11">
        <v>44.586666666666666</v>
      </c>
      <c r="E506" s="11">
        <v>55.413333333333334</v>
      </c>
      <c r="F506" s="8" t="s">
        <v>162</v>
      </c>
      <c r="G506" s="8">
        <v>47.2</v>
      </c>
      <c r="H506" s="8">
        <v>41.26</v>
      </c>
      <c r="I506" s="8" t="s">
        <v>165</v>
      </c>
      <c r="J506" s="8">
        <v>45.3</v>
      </c>
    </row>
    <row r="507" spans="1:10" x14ac:dyDescent="0.15">
      <c r="A507" s="8">
        <v>2004</v>
      </c>
      <c r="B507" s="9">
        <v>38156</v>
      </c>
      <c r="C507" s="10">
        <v>137</v>
      </c>
      <c r="D507" s="11">
        <v>44.586666666666666</v>
      </c>
      <c r="E507" s="11">
        <v>55.413333333333334</v>
      </c>
      <c r="F507" s="8" t="s">
        <v>162</v>
      </c>
      <c r="G507" s="8">
        <v>47.2</v>
      </c>
      <c r="H507" s="8">
        <v>41.26</v>
      </c>
      <c r="I507" s="8" t="s">
        <v>165</v>
      </c>
      <c r="J507" s="8">
        <v>45.3</v>
      </c>
    </row>
    <row r="508" spans="1:10" x14ac:dyDescent="0.15">
      <c r="A508" s="8">
        <v>2004</v>
      </c>
      <c r="B508" s="9">
        <v>38157</v>
      </c>
      <c r="C508" s="10">
        <v>136</v>
      </c>
      <c r="D508" s="11">
        <v>44.586666666666666</v>
      </c>
      <c r="E508" s="11">
        <v>55.413333333333334</v>
      </c>
      <c r="F508" s="8" t="s">
        <v>162</v>
      </c>
      <c r="G508" s="8">
        <v>47.2</v>
      </c>
      <c r="H508" s="8">
        <v>41.26</v>
      </c>
      <c r="I508" s="8" t="s">
        <v>165</v>
      </c>
      <c r="J508" s="8">
        <v>45.3</v>
      </c>
    </row>
    <row r="509" spans="1:10" x14ac:dyDescent="0.15">
      <c r="A509" s="8">
        <v>2004</v>
      </c>
      <c r="B509" s="9">
        <v>38158</v>
      </c>
      <c r="C509" s="10">
        <v>135</v>
      </c>
      <c r="D509" s="11">
        <v>44.586666666666666</v>
      </c>
      <c r="E509" s="11">
        <v>55.413333333333334</v>
      </c>
      <c r="F509" s="8" t="s">
        <v>162</v>
      </c>
      <c r="G509" s="8">
        <v>47.2</v>
      </c>
      <c r="H509" s="8">
        <v>41.26</v>
      </c>
      <c r="I509" s="8" t="s">
        <v>165</v>
      </c>
      <c r="J509" s="8">
        <v>45.3</v>
      </c>
    </row>
    <row r="510" spans="1:10" x14ac:dyDescent="0.15">
      <c r="A510" s="8">
        <v>2004</v>
      </c>
      <c r="B510" s="9">
        <v>38159</v>
      </c>
      <c r="C510" s="10">
        <v>134</v>
      </c>
      <c r="D510" s="11">
        <v>44.586666666666666</v>
      </c>
      <c r="E510" s="11">
        <v>55.413333333333334</v>
      </c>
      <c r="F510" s="8" t="s">
        <v>162</v>
      </c>
      <c r="G510" s="8">
        <v>47.2</v>
      </c>
      <c r="H510" s="8">
        <v>41.26</v>
      </c>
      <c r="I510" s="8" t="s">
        <v>165</v>
      </c>
      <c r="J510" s="8">
        <v>45.3</v>
      </c>
    </row>
    <row r="511" spans="1:10" x14ac:dyDescent="0.15">
      <c r="A511" s="8">
        <v>2004</v>
      </c>
      <c r="B511" s="9">
        <v>38160</v>
      </c>
      <c r="C511" s="10">
        <v>133</v>
      </c>
      <c r="D511" s="11">
        <v>44.586666666666666</v>
      </c>
      <c r="E511" s="11">
        <v>55.413333333333334</v>
      </c>
      <c r="F511" s="8" t="s">
        <v>162</v>
      </c>
      <c r="G511" s="8">
        <v>47.2</v>
      </c>
      <c r="H511" s="8">
        <v>41.26</v>
      </c>
      <c r="I511" s="8" t="s">
        <v>165</v>
      </c>
      <c r="J511" s="8">
        <v>45.3</v>
      </c>
    </row>
    <row r="512" spans="1:10" x14ac:dyDescent="0.15">
      <c r="A512" s="8">
        <v>2004</v>
      </c>
      <c r="B512" s="9">
        <v>38161</v>
      </c>
      <c r="C512" s="10">
        <v>132</v>
      </c>
      <c r="D512" s="11">
        <v>44.586666666666666</v>
      </c>
      <c r="E512" s="11">
        <v>55.413333333333334</v>
      </c>
      <c r="F512" s="8" t="s">
        <v>162</v>
      </c>
      <c r="G512" s="8">
        <v>47.2</v>
      </c>
      <c r="H512" s="8">
        <v>41.26</v>
      </c>
      <c r="I512" s="8" t="s">
        <v>165</v>
      </c>
      <c r="J512" s="8">
        <v>45.3</v>
      </c>
    </row>
    <row r="513" spans="1:10" x14ac:dyDescent="0.15">
      <c r="A513" s="8">
        <v>2004</v>
      </c>
      <c r="B513" s="9">
        <v>38162</v>
      </c>
      <c r="C513" s="10">
        <v>131</v>
      </c>
      <c r="D513" s="11">
        <v>44.586666666666666</v>
      </c>
      <c r="E513" s="11">
        <v>55.413333333333334</v>
      </c>
      <c r="F513" s="8" t="s">
        <v>162</v>
      </c>
      <c r="G513" s="8">
        <v>47.2</v>
      </c>
      <c r="H513" s="8">
        <v>41.26</v>
      </c>
      <c r="I513" s="8" t="s">
        <v>165</v>
      </c>
      <c r="J513" s="8">
        <v>45.3</v>
      </c>
    </row>
    <row r="514" spans="1:10" x14ac:dyDescent="0.15">
      <c r="A514" s="8">
        <v>2004</v>
      </c>
      <c r="B514" s="9">
        <v>38163</v>
      </c>
      <c r="C514" s="10">
        <v>130</v>
      </c>
      <c r="D514" s="11">
        <v>44.586666666666666</v>
      </c>
      <c r="E514" s="11">
        <v>55.413333333333334</v>
      </c>
      <c r="F514" s="8" t="s">
        <v>162</v>
      </c>
      <c r="G514" s="8">
        <v>47.2</v>
      </c>
      <c r="H514" s="8">
        <v>41.26</v>
      </c>
      <c r="I514" s="8" t="s">
        <v>165</v>
      </c>
      <c r="J514" s="8">
        <v>45.3</v>
      </c>
    </row>
    <row r="515" spans="1:10" x14ac:dyDescent="0.15">
      <c r="A515" s="8">
        <v>2004</v>
      </c>
      <c r="B515" s="9">
        <v>38164</v>
      </c>
      <c r="C515" s="10">
        <v>129</v>
      </c>
      <c r="D515" s="11">
        <v>44.586666666666666</v>
      </c>
      <c r="E515" s="11">
        <v>55.413333333333334</v>
      </c>
      <c r="F515" s="8" t="s">
        <v>162</v>
      </c>
      <c r="G515" s="8">
        <v>47.2</v>
      </c>
      <c r="H515" s="8">
        <v>41.26</v>
      </c>
      <c r="I515" s="8" t="s">
        <v>165</v>
      </c>
      <c r="J515" s="8">
        <v>45.3</v>
      </c>
    </row>
    <row r="516" spans="1:10" x14ac:dyDescent="0.15">
      <c r="A516" s="8">
        <v>2004</v>
      </c>
      <c r="B516" s="9">
        <v>38165</v>
      </c>
      <c r="C516" s="10">
        <v>128</v>
      </c>
      <c r="D516" s="11">
        <v>44.586666666666666</v>
      </c>
      <c r="E516" s="11">
        <v>55.413333333333334</v>
      </c>
      <c r="F516" s="8" t="s">
        <v>162</v>
      </c>
      <c r="G516" s="8">
        <v>47.2</v>
      </c>
      <c r="H516" s="8">
        <v>41.26</v>
      </c>
      <c r="I516" s="8" t="s">
        <v>165</v>
      </c>
      <c r="J516" s="8">
        <v>45.3</v>
      </c>
    </row>
    <row r="517" spans="1:10" x14ac:dyDescent="0.15">
      <c r="A517" s="8">
        <v>2004</v>
      </c>
      <c r="B517" s="9">
        <v>38166</v>
      </c>
      <c r="C517" s="10">
        <v>127</v>
      </c>
      <c r="D517" s="11">
        <v>44.586666666666666</v>
      </c>
      <c r="E517" s="11">
        <v>55.413333333333334</v>
      </c>
      <c r="F517" s="8" t="s">
        <v>162</v>
      </c>
      <c r="G517" s="8">
        <v>47.2</v>
      </c>
      <c r="H517" s="8">
        <v>41.26</v>
      </c>
      <c r="I517" s="8" t="s">
        <v>165</v>
      </c>
      <c r="J517" s="8">
        <v>45.3</v>
      </c>
    </row>
    <row r="518" spans="1:10" x14ac:dyDescent="0.15">
      <c r="A518" s="8">
        <v>2004</v>
      </c>
      <c r="B518" s="9">
        <v>38167</v>
      </c>
      <c r="C518" s="10">
        <v>126</v>
      </c>
      <c r="D518" s="11">
        <v>44.586666666666666</v>
      </c>
      <c r="E518" s="11">
        <v>55.413333333333334</v>
      </c>
      <c r="F518" s="8" t="s">
        <v>162</v>
      </c>
      <c r="G518" s="8">
        <v>47.2</v>
      </c>
      <c r="H518" s="8">
        <v>41.26</v>
      </c>
      <c r="I518" s="8" t="s">
        <v>165</v>
      </c>
      <c r="J518" s="8">
        <v>45.3</v>
      </c>
    </row>
    <row r="519" spans="1:10" x14ac:dyDescent="0.15">
      <c r="A519" s="8">
        <v>2004</v>
      </c>
      <c r="B519" s="9">
        <v>38168</v>
      </c>
      <c r="C519" s="10">
        <v>125</v>
      </c>
      <c r="D519" s="11">
        <v>44.586666666666666</v>
      </c>
      <c r="E519" s="11">
        <v>55.413333333333334</v>
      </c>
      <c r="F519" s="8" t="s">
        <v>162</v>
      </c>
      <c r="G519" s="8">
        <v>47.2</v>
      </c>
      <c r="H519" s="8">
        <v>41.26</v>
      </c>
      <c r="I519" s="8" t="s">
        <v>165</v>
      </c>
      <c r="J519" s="8">
        <v>45.3</v>
      </c>
    </row>
    <row r="520" spans="1:10" x14ac:dyDescent="0.15">
      <c r="A520" s="8">
        <v>2004</v>
      </c>
      <c r="B520" s="9">
        <v>38169</v>
      </c>
      <c r="C520" s="10">
        <v>124</v>
      </c>
      <c r="D520" s="11">
        <v>44.586666666666666</v>
      </c>
      <c r="E520" s="11">
        <v>55.413333333333334</v>
      </c>
      <c r="F520" s="8" t="s">
        <v>162</v>
      </c>
      <c r="G520" s="8">
        <v>47.2</v>
      </c>
      <c r="H520" s="8">
        <v>41.26</v>
      </c>
      <c r="I520" s="8" t="s">
        <v>165</v>
      </c>
      <c r="J520" s="8">
        <v>45.3</v>
      </c>
    </row>
    <row r="521" spans="1:10" x14ac:dyDescent="0.15">
      <c r="A521" s="8">
        <v>2004</v>
      </c>
      <c r="B521" s="9">
        <v>38170</v>
      </c>
      <c r="C521" s="10">
        <v>123</v>
      </c>
      <c r="D521" s="11">
        <v>44.586666666666666</v>
      </c>
      <c r="E521" s="11">
        <v>55.413333333333334</v>
      </c>
      <c r="F521" s="8" t="s">
        <v>162</v>
      </c>
      <c r="G521" s="8">
        <v>47.2</v>
      </c>
      <c r="H521" s="8">
        <v>41.26</v>
      </c>
      <c r="I521" s="8" t="s">
        <v>165</v>
      </c>
      <c r="J521" s="8">
        <v>45.3</v>
      </c>
    </row>
    <row r="522" spans="1:10" x14ac:dyDescent="0.15">
      <c r="A522" s="8">
        <v>2004</v>
      </c>
      <c r="B522" s="9">
        <v>38171</v>
      </c>
      <c r="C522" s="10">
        <v>122</v>
      </c>
      <c r="D522" s="11">
        <v>44.586666666666666</v>
      </c>
      <c r="E522" s="11">
        <v>55.413333333333334</v>
      </c>
      <c r="F522" s="8" t="s">
        <v>162</v>
      </c>
      <c r="G522" s="8">
        <v>47.2</v>
      </c>
      <c r="H522" s="8">
        <v>41.26</v>
      </c>
      <c r="I522" s="8" t="s">
        <v>165</v>
      </c>
      <c r="J522" s="8">
        <v>45.3</v>
      </c>
    </row>
    <row r="523" spans="1:10" x14ac:dyDescent="0.15">
      <c r="A523" s="8">
        <v>2004</v>
      </c>
      <c r="B523" s="9">
        <v>38172</v>
      </c>
      <c r="C523" s="10">
        <v>121</v>
      </c>
      <c r="D523" s="11">
        <v>44.586666666666666</v>
      </c>
      <c r="E523" s="11">
        <v>55.413333333333334</v>
      </c>
      <c r="F523" s="8" t="s">
        <v>162</v>
      </c>
      <c r="G523" s="8">
        <v>47.2</v>
      </c>
      <c r="H523" s="8">
        <v>41.26</v>
      </c>
      <c r="I523" s="8" t="s">
        <v>165</v>
      </c>
      <c r="J523" s="8">
        <v>45.3</v>
      </c>
    </row>
    <row r="524" spans="1:10" x14ac:dyDescent="0.15">
      <c r="A524" s="8">
        <v>2004</v>
      </c>
      <c r="B524" s="9">
        <v>38173</v>
      </c>
      <c r="C524" s="10">
        <v>120</v>
      </c>
      <c r="D524" s="11">
        <v>44.586666666666666</v>
      </c>
      <c r="E524" s="11">
        <v>55.413333333333334</v>
      </c>
      <c r="F524" s="8" t="s">
        <v>162</v>
      </c>
      <c r="G524" s="8">
        <v>47.2</v>
      </c>
      <c r="H524" s="8">
        <v>41.26</v>
      </c>
      <c r="I524" s="8" t="s">
        <v>165</v>
      </c>
      <c r="J524" s="8">
        <v>45.3</v>
      </c>
    </row>
    <row r="525" spans="1:10" x14ac:dyDescent="0.15">
      <c r="A525" s="8">
        <v>2004</v>
      </c>
      <c r="B525" s="9">
        <v>38174</v>
      </c>
      <c r="C525" s="10">
        <v>119</v>
      </c>
      <c r="D525" s="11">
        <v>44.586666666666666</v>
      </c>
      <c r="E525" s="11">
        <v>55.413333333333334</v>
      </c>
      <c r="F525" s="8" t="s">
        <v>162</v>
      </c>
      <c r="G525" s="8">
        <v>47.2</v>
      </c>
      <c r="H525" s="8">
        <v>41.26</v>
      </c>
      <c r="I525" s="8" t="s">
        <v>165</v>
      </c>
      <c r="J525" s="8">
        <v>45.3</v>
      </c>
    </row>
    <row r="526" spans="1:10" x14ac:dyDescent="0.15">
      <c r="A526" s="8">
        <v>2004</v>
      </c>
      <c r="B526" s="9">
        <v>38175</v>
      </c>
      <c r="C526" s="10">
        <v>118</v>
      </c>
      <c r="D526" s="11">
        <v>44.586666666666666</v>
      </c>
      <c r="E526" s="11">
        <v>55.413333333333334</v>
      </c>
      <c r="F526" s="8" t="s">
        <v>162</v>
      </c>
      <c r="G526" s="8">
        <v>47.2</v>
      </c>
      <c r="H526" s="8">
        <v>41.26</v>
      </c>
      <c r="I526" s="8" t="s">
        <v>165</v>
      </c>
      <c r="J526" s="8">
        <v>45.3</v>
      </c>
    </row>
    <row r="527" spans="1:10" x14ac:dyDescent="0.15">
      <c r="A527" s="8">
        <v>2004</v>
      </c>
      <c r="B527" s="9">
        <v>38176</v>
      </c>
      <c r="C527" s="10">
        <v>117</v>
      </c>
      <c r="D527" s="11">
        <v>44.586666666666666</v>
      </c>
      <c r="E527" s="11">
        <v>55.413333333333334</v>
      </c>
      <c r="F527" s="8" t="s">
        <v>162</v>
      </c>
      <c r="G527" s="8">
        <v>47.2</v>
      </c>
      <c r="H527" s="8">
        <v>41.26</v>
      </c>
      <c r="I527" s="8" t="s">
        <v>165</v>
      </c>
      <c r="J527" s="8">
        <v>45.3</v>
      </c>
    </row>
    <row r="528" spans="1:10" x14ac:dyDescent="0.15">
      <c r="A528" s="8">
        <v>2004</v>
      </c>
      <c r="B528" s="9">
        <v>38177</v>
      </c>
      <c r="C528" s="10">
        <v>116</v>
      </c>
      <c r="D528" s="11">
        <v>44.586666666666666</v>
      </c>
      <c r="E528" s="11">
        <v>55.413333333333334</v>
      </c>
      <c r="F528" s="8" t="s">
        <v>162</v>
      </c>
      <c r="G528" s="8">
        <v>47.2</v>
      </c>
      <c r="H528" s="8">
        <v>41.26</v>
      </c>
      <c r="I528" s="8" t="s">
        <v>165</v>
      </c>
      <c r="J528" s="8">
        <v>45.3</v>
      </c>
    </row>
    <row r="529" spans="1:10" x14ac:dyDescent="0.15">
      <c r="A529" s="8">
        <v>2004</v>
      </c>
      <c r="B529" s="9">
        <v>38178</v>
      </c>
      <c r="C529" s="10">
        <v>115</v>
      </c>
      <c r="D529" s="11">
        <v>44.586666666666666</v>
      </c>
      <c r="E529" s="11">
        <v>55.413333333333334</v>
      </c>
      <c r="F529" s="8" t="s">
        <v>162</v>
      </c>
      <c r="G529" s="8">
        <v>47.2</v>
      </c>
      <c r="H529" s="8">
        <v>41.26</v>
      </c>
      <c r="I529" s="8" t="s">
        <v>165</v>
      </c>
      <c r="J529" s="8">
        <v>45.3</v>
      </c>
    </row>
    <row r="530" spans="1:10" x14ac:dyDescent="0.15">
      <c r="A530" s="8">
        <v>2004</v>
      </c>
      <c r="B530" s="9">
        <v>38179</v>
      </c>
      <c r="C530" s="10">
        <v>114</v>
      </c>
      <c r="D530" s="11">
        <v>44.586666666666666</v>
      </c>
      <c r="E530" s="11">
        <v>55.413333333333334</v>
      </c>
      <c r="F530" s="8" t="s">
        <v>162</v>
      </c>
      <c r="G530" s="8">
        <v>47.2</v>
      </c>
      <c r="H530" s="8">
        <v>41.26</v>
      </c>
      <c r="I530" s="8" t="s">
        <v>165</v>
      </c>
      <c r="J530" s="8">
        <v>45.3</v>
      </c>
    </row>
    <row r="531" spans="1:10" x14ac:dyDescent="0.15">
      <c r="A531" s="8">
        <v>2004</v>
      </c>
      <c r="B531" s="9">
        <v>38180</v>
      </c>
      <c r="C531" s="10">
        <v>113</v>
      </c>
      <c r="D531" s="11">
        <v>44.586666666666666</v>
      </c>
      <c r="E531" s="11">
        <v>55.413333333333334</v>
      </c>
      <c r="F531" s="8" t="s">
        <v>162</v>
      </c>
      <c r="G531" s="8">
        <v>47.2</v>
      </c>
      <c r="H531" s="8">
        <v>41.26</v>
      </c>
      <c r="I531" s="8" t="s">
        <v>165</v>
      </c>
      <c r="J531" s="8">
        <v>45.3</v>
      </c>
    </row>
    <row r="532" spans="1:10" x14ac:dyDescent="0.15">
      <c r="A532" s="8">
        <v>2004</v>
      </c>
      <c r="B532" s="9">
        <v>38181</v>
      </c>
      <c r="C532" s="10">
        <v>112</v>
      </c>
      <c r="D532" s="11">
        <v>44.586666666666666</v>
      </c>
      <c r="E532" s="11">
        <v>55.413333333333334</v>
      </c>
      <c r="F532" s="8" t="s">
        <v>162</v>
      </c>
      <c r="G532" s="8">
        <v>47.2</v>
      </c>
      <c r="H532" s="8">
        <v>41.26</v>
      </c>
      <c r="I532" s="8" t="s">
        <v>165</v>
      </c>
      <c r="J532" s="8">
        <v>45.3</v>
      </c>
    </row>
    <row r="533" spans="1:10" x14ac:dyDescent="0.15">
      <c r="A533" s="8">
        <v>2004</v>
      </c>
      <c r="B533" s="9">
        <v>38182</v>
      </c>
      <c r="C533" s="10">
        <v>111</v>
      </c>
      <c r="D533" s="11">
        <v>44.586666666666666</v>
      </c>
      <c r="E533" s="11">
        <v>55.413333333333334</v>
      </c>
      <c r="F533" s="8" t="s">
        <v>162</v>
      </c>
      <c r="G533" s="8">
        <v>47.2</v>
      </c>
      <c r="H533" s="8">
        <v>41.26</v>
      </c>
      <c r="I533" s="8" t="s">
        <v>165</v>
      </c>
      <c r="J533" s="8">
        <v>45.3</v>
      </c>
    </row>
    <row r="534" spans="1:10" x14ac:dyDescent="0.15">
      <c r="A534" s="8">
        <v>2004</v>
      </c>
      <c r="B534" s="9">
        <v>38183</v>
      </c>
      <c r="C534" s="10">
        <v>110</v>
      </c>
      <c r="D534" s="11">
        <v>44.586666666666666</v>
      </c>
      <c r="E534" s="11">
        <v>55.413333333333334</v>
      </c>
      <c r="F534" s="8" t="s">
        <v>162</v>
      </c>
      <c r="G534" s="8">
        <v>47.2</v>
      </c>
      <c r="H534" s="8">
        <v>41.26</v>
      </c>
      <c r="I534" s="8" t="s">
        <v>165</v>
      </c>
      <c r="J534" s="8">
        <v>45.3</v>
      </c>
    </row>
    <row r="535" spans="1:10" x14ac:dyDescent="0.15">
      <c r="A535" s="8">
        <v>2004</v>
      </c>
      <c r="B535" s="9">
        <v>38184</v>
      </c>
      <c r="C535" s="10">
        <v>109</v>
      </c>
      <c r="D535" s="11">
        <v>44.586666666666666</v>
      </c>
      <c r="E535" s="11">
        <v>55.413333333333334</v>
      </c>
      <c r="F535" s="8" t="s">
        <v>162</v>
      </c>
      <c r="G535" s="8">
        <v>47.2</v>
      </c>
      <c r="H535" s="8">
        <v>41.26</v>
      </c>
      <c r="I535" s="8" t="s">
        <v>165</v>
      </c>
      <c r="J535" s="8">
        <v>45.3</v>
      </c>
    </row>
    <row r="536" spans="1:10" x14ac:dyDescent="0.15">
      <c r="A536" s="8">
        <v>2004</v>
      </c>
      <c r="B536" s="9">
        <v>38185</v>
      </c>
      <c r="C536" s="10">
        <v>108</v>
      </c>
      <c r="D536" s="11">
        <v>44.586666666666666</v>
      </c>
      <c r="E536" s="11">
        <v>55.413333333333334</v>
      </c>
      <c r="F536" s="8" t="s">
        <v>162</v>
      </c>
      <c r="G536" s="8">
        <v>47.2</v>
      </c>
      <c r="H536" s="8">
        <v>41.26</v>
      </c>
      <c r="I536" s="8" t="s">
        <v>165</v>
      </c>
      <c r="J536" s="8">
        <v>45.3</v>
      </c>
    </row>
    <row r="537" spans="1:10" x14ac:dyDescent="0.15">
      <c r="A537" s="8">
        <v>2004</v>
      </c>
      <c r="B537" s="9">
        <v>38186</v>
      </c>
      <c r="C537" s="10">
        <v>107</v>
      </c>
      <c r="D537" s="11">
        <v>44.586666666666666</v>
      </c>
      <c r="E537" s="11">
        <v>55.413333333333334</v>
      </c>
      <c r="F537" s="8" t="s">
        <v>162</v>
      </c>
      <c r="G537" s="8">
        <v>47.2</v>
      </c>
      <c r="H537" s="8">
        <v>41.26</v>
      </c>
      <c r="I537" s="8" t="s">
        <v>165</v>
      </c>
      <c r="J537" s="8">
        <v>45.3</v>
      </c>
    </row>
    <row r="538" spans="1:10" x14ac:dyDescent="0.15">
      <c r="A538" s="8">
        <v>2004</v>
      </c>
      <c r="B538" s="9">
        <v>38187</v>
      </c>
      <c r="C538" s="10">
        <v>106</v>
      </c>
      <c r="D538" s="11">
        <v>44.586666666666666</v>
      </c>
      <c r="E538" s="11">
        <v>55.413333333333334</v>
      </c>
      <c r="F538" s="8" t="s">
        <v>162</v>
      </c>
      <c r="G538" s="8">
        <v>47.2</v>
      </c>
      <c r="H538" s="8">
        <v>41.26</v>
      </c>
      <c r="I538" s="8" t="s">
        <v>165</v>
      </c>
      <c r="J538" s="8">
        <v>45.3</v>
      </c>
    </row>
    <row r="539" spans="1:10" x14ac:dyDescent="0.15">
      <c r="A539" s="8">
        <v>2004</v>
      </c>
      <c r="B539" s="9">
        <v>38188</v>
      </c>
      <c r="C539" s="10">
        <v>105</v>
      </c>
      <c r="D539" s="11">
        <v>44.586666666666666</v>
      </c>
      <c r="E539" s="11">
        <v>55.413333333333334</v>
      </c>
      <c r="F539" s="8" t="s">
        <v>162</v>
      </c>
      <c r="G539" s="8">
        <v>47.2</v>
      </c>
      <c r="H539" s="8">
        <v>41.26</v>
      </c>
      <c r="I539" s="8" t="s">
        <v>165</v>
      </c>
      <c r="J539" s="8">
        <v>45.3</v>
      </c>
    </row>
    <row r="540" spans="1:10" x14ac:dyDescent="0.15">
      <c r="A540" s="8">
        <v>2004</v>
      </c>
      <c r="B540" s="9">
        <v>38189</v>
      </c>
      <c r="C540" s="10">
        <v>104</v>
      </c>
      <c r="D540" s="11">
        <v>44.586666666666666</v>
      </c>
      <c r="E540" s="11">
        <v>55.413333333333334</v>
      </c>
      <c r="F540" s="8" t="s">
        <v>162</v>
      </c>
      <c r="G540" s="8">
        <v>47.2</v>
      </c>
      <c r="H540" s="8">
        <v>41.26</v>
      </c>
      <c r="I540" s="8" t="s">
        <v>165</v>
      </c>
      <c r="J540" s="8">
        <v>45.3</v>
      </c>
    </row>
    <row r="541" spans="1:10" x14ac:dyDescent="0.15">
      <c r="A541" s="8">
        <v>2004</v>
      </c>
      <c r="B541" s="9">
        <v>38190</v>
      </c>
      <c r="C541" s="10">
        <v>103</v>
      </c>
      <c r="D541" s="11">
        <v>44.586666666666666</v>
      </c>
      <c r="E541" s="11">
        <v>55.413333333333334</v>
      </c>
      <c r="F541" s="8" t="s">
        <v>162</v>
      </c>
      <c r="G541" s="8">
        <v>47.2</v>
      </c>
      <c r="H541" s="8">
        <v>41.26</v>
      </c>
      <c r="I541" s="8" t="s">
        <v>165</v>
      </c>
      <c r="J541" s="8">
        <v>45.3</v>
      </c>
    </row>
    <row r="542" spans="1:10" x14ac:dyDescent="0.15">
      <c r="A542" s="8">
        <v>2004</v>
      </c>
      <c r="B542" s="9">
        <v>38191</v>
      </c>
      <c r="C542" s="10">
        <v>102</v>
      </c>
      <c r="D542" s="11">
        <v>44.586666666666666</v>
      </c>
      <c r="E542" s="11">
        <v>55.413333333333334</v>
      </c>
      <c r="F542" s="8" t="s">
        <v>162</v>
      </c>
      <c r="G542" s="8">
        <v>47.2</v>
      </c>
      <c r="H542" s="8">
        <v>41.26</v>
      </c>
      <c r="I542" s="8" t="s">
        <v>165</v>
      </c>
      <c r="J542" s="8">
        <v>45.3</v>
      </c>
    </row>
    <row r="543" spans="1:10" x14ac:dyDescent="0.15">
      <c r="A543" s="8">
        <v>2004</v>
      </c>
      <c r="B543" s="9">
        <v>38192</v>
      </c>
      <c r="C543" s="10">
        <v>101</v>
      </c>
      <c r="D543" s="11">
        <v>44.586666666666666</v>
      </c>
      <c r="E543" s="11">
        <v>55.413333333333334</v>
      </c>
      <c r="F543" s="8" t="s">
        <v>162</v>
      </c>
      <c r="G543" s="8">
        <v>47.2</v>
      </c>
      <c r="H543" s="8">
        <v>41.26</v>
      </c>
      <c r="I543" s="8" t="s">
        <v>165</v>
      </c>
      <c r="J543" s="8">
        <v>45.3</v>
      </c>
    </row>
    <row r="544" spans="1:10" x14ac:dyDescent="0.15">
      <c r="A544" s="8">
        <v>2004</v>
      </c>
      <c r="B544" s="9">
        <v>38193</v>
      </c>
      <c r="C544" s="10">
        <v>100</v>
      </c>
      <c r="D544" s="11">
        <v>44.586666666666666</v>
      </c>
      <c r="E544" s="11">
        <v>55.413333333333334</v>
      </c>
      <c r="F544" s="8" t="s">
        <v>162</v>
      </c>
      <c r="G544" s="8">
        <v>47.2</v>
      </c>
      <c r="H544" s="8">
        <v>41.26</v>
      </c>
      <c r="I544" s="8" t="s">
        <v>165</v>
      </c>
      <c r="J544" s="8">
        <v>45.3</v>
      </c>
    </row>
    <row r="545" spans="1:10" x14ac:dyDescent="0.15">
      <c r="A545" s="8">
        <v>2004</v>
      </c>
      <c r="B545" s="9">
        <v>38194</v>
      </c>
      <c r="C545" s="10">
        <v>99</v>
      </c>
      <c r="D545" s="11">
        <v>45.152500000000003</v>
      </c>
      <c r="E545" s="11">
        <v>54.847499999999997</v>
      </c>
      <c r="F545" s="8" t="s">
        <v>162</v>
      </c>
      <c r="G545" s="8">
        <v>47.2</v>
      </c>
      <c r="H545" s="8">
        <v>41.26</v>
      </c>
      <c r="I545" s="8">
        <v>46.85</v>
      </c>
      <c r="J545" s="8">
        <v>45.3</v>
      </c>
    </row>
    <row r="546" spans="1:10" x14ac:dyDescent="0.15">
      <c r="A546" s="8">
        <v>2004</v>
      </c>
      <c r="B546" s="9">
        <v>38195</v>
      </c>
      <c r="C546" s="10">
        <v>98</v>
      </c>
      <c r="D546" s="11">
        <v>45.152500000000003</v>
      </c>
      <c r="E546" s="11">
        <v>54.847499999999997</v>
      </c>
      <c r="F546" s="8" t="s">
        <v>162</v>
      </c>
      <c r="G546" s="8">
        <v>47.2</v>
      </c>
      <c r="H546" s="8">
        <v>41.26</v>
      </c>
      <c r="I546" s="8">
        <v>46.85</v>
      </c>
      <c r="J546" s="8">
        <v>45.3</v>
      </c>
    </row>
    <row r="547" spans="1:10" x14ac:dyDescent="0.15">
      <c r="A547" s="8">
        <v>2004</v>
      </c>
      <c r="B547" s="9">
        <v>38196</v>
      </c>
      <c r="C547" s="10">
        <v>97</v>
      </c>
      <c r="D547" s="11">
        <v>45.152500000000003</v>
      </c>
      <c r="E547" s="11">
        <v>54.847499999999997</v>
      </c>
      <c r="F547" s="8" t="s">
        <v>162</v>
      </c>
      <c r="G547" s="8">
        <v>47.2</v>
      </c>
      <c r="H547" s="8">
        <v>41.26</v>
      </c>
      <c r="I547" s="8">
        <v>46.85</v>
      </c>
      <c r="J547" s="8">
        <v>45.3</v>
      </c>
    </row>
    <row r="548" spans="1:10" x14ac:dyDescent="0.15">
      <c r="A548" s="8">
        <v>2004</v>
      </c>
      <c r="B548" s="9">
        <v>38197</v>
      </c>
      <c r="C548" s="10">
        <v>96</v>
      </c>
      <c r="D548" s="11">
        <v>45.152500000000003</v>
      </c>
      <c r="E548" s="11">
        <v>54.847499999999997</v>
      </c>
      <c r="F548" s="8" t="s">
        <v>162</v>
      </c>
      <c r="G548" s="8">
        <v>47.2</v>
      </c>
      <c r="H548" s="8">
        <v>41.26</v>
      </c>
      <c r="I548" s="8">
        <v>46.85</v>
      </c>
      <c r="J548" s="8">
        <v>45.3</v>
      </c>
    </row>
    <row r="549" spans="1:10" x14ac:dyDescent="0.15">
      <c r="A549" s="8">
        <v>2004</v>
      </c>
      <c r="B549" s="9">
        <v>38198</v>
      </c>
      <c r="C549" s="10">
        <v>95</v>
      </c>
      <c r="D549" s="11">
        <v>45.152500000000003</v>
      </c>
      <c r="E549" s="11">
        <v>54.847499999999997</v>
      </c>
      <c r="F549" s="8" t="s">
        <v>162</v>
      </c>
      <c r="G549" s="8">
        <v>47.2</v>
      </c>
      <c r="H549" s="8">
        <v>41.26</v>
      </c>
      <c r="I549" s="8">
        <v>46.85</v>
      </c>
      <c r="J549" s="8">
        <v>45.3</v>
      </c>
    </row>
    <row r="550" spans="1:10" x14ac:dyDescent="0.15">
      <c r="A550" s="8">
        <v>2004</v>
      </c>
      <c r="B550" s="9">
        <v>38199</v>
      </c>
      <c r="C550" s="10">
        <v>94</v>
      </c>
      <c r="D550" s="11">
        <v>45.634</v>
      </c>
      <c r="E550" s="11">
        <v>54.366</v>
      </c>
      <c r="F550" s="8">
        <v>46.3</v>
      </c>
      <c r="G550" s="8">
        <v>47.2</v>
      </c>
      <c r="H550" s="8">
        <v>42.52</v>
      </c>
      <c r="I550" s="8">
        <v>46.85</v>
      </c>
      <c r="J550" s="8">
        <v>45.3</v>
      </c>
    </row>
    <row r="551" spans="1:10" x14ac:dyDescent="0.15">
      <c r="A551" s="8">
        <v>2004</v>
      </c>
      <c r="B551" s="9">
        <v>38200</v>
      </c>
      <c r="C551" s="10">
        <v>93</v>
      </c>
      <c r="D551" s="11">
        <v>45.634</v>
      </c>
      <c r="E551" s="11">
        <v>54.366</v>
      </c>
      <c r="F551" s="8">
        <v>46.3</v>
      </c>
      <c r="G551" s="8">
        <v>47.2</v>
      </c>
      <c r="H551" s="8">
        <v>42.52</v>
      </c>
      <c r="I551" s="8">
        <v>46.85</v>
      </c>
      <c r="J551" s="8">
        <v>45.3</v>
      </c>
    </row>
    <row r="552" spans="1:10" x14ac:dyDescent="0.15">
      <c r="A552" s="8">
        <v>2004</v>
      </c>
      <c r="B552" s="9">
        <v>38201</v>
      </c>
      <c r="C552" s="10">
        <v>92</v>
      </c>
      <c r="D552" s="11">
        <v>45.634</v>
      </c>
      <c r="E552" s="11">
        <v>54.366</v>
      </c>
      <c r="F552" s="8">
        <v>46.3</v>
      </c>
      <c r="G552" s="8">
        <v>47.2</v>
      </c>
      <c r="H552" s="8">
        <v>42.52</v>
      </c>
      <c r="I552" s="8">
        <v>46.85</v>
      </c>
      <c r="J552" s="8">
        <v>45.3</v>
      </c>
    </row>
    <row r="553" spans="1:10" x14ac:dyDescent="0.15">
      <c r="A553" s="8">
        <v>2004</v>
      </c>
      <c r="B553" s="9">
        <v>38202</v>
      </c>
      <c r="C553" s="10">
        <v>91</v>
      </c>
      <c r="D553" s="11">
        <v>45.634</v>
      </c>
      <c r="E553" s="11">
        <v>54.366</v>
      </c>
      <c r="F553" s="8">
        <v>46.3</v>
      </c>
      <c r="G553" s="8">
        <v>47.2</v>
      </c>
      <c r="H553" s="8">
        <v>42.52</v>
      </c>
      <c r="I553" s="8">
        <v>46.85</v>
      </c>
      <c r="J553" s="8">
        <v>45.3</v>
      </c>
    </row>
    <row r="554" spans="1:10" x14ac:dyDescent="0.15">
      <c r="A554" s="8">
        <v>2004</v>
      </c>
      <c r="B554" s="9">
        <v>38203</v>
      </c>
      <c r="C554" s="10">
        <v>90</v>
      </c>
      <c r="D554" s="11">
        <v>45.634</v>
      </c>
      <c r="E554" s="11">
        <v>54.366</v>
      </c>
      <c r="F554" s="8">
        <v>46.3</v>
      </c>
      <c r="G554" s="8">
        <v>47.2</v>
      </c>
      <c r="H554" s="8">
        <v>42.52</v>
      </c>
      <c r="I554" s="8">
        <v>46.85</v>
      </c>
      <c r="J554" s="8">
        <v>45.3</v>
      </c>
    </row>
    <row r="555" spans="1:10" x14ac:dyDescent="0.15">
      <c r="A555" s="8">
        <v>2004</v>
      </c>
      <c r="B555" s="9">
        <v>38204</v>
      </c>
      <c r="C555" s="10">
        <v>89</v>
      </c>
      <c r="D555" s="11">
        <v>45.634</v>
      </c>
      <c r="E555" s="11">
        <v>54.366</v>
      </c>
      <c r="F555" s="8">
        <v>46.3</v>
      </c>
      <c r="G555" s="8">
        <v>47.2</v>
      </c>
      <c r="H555" s="8">
        <v>42.52</v>
      </c>
      <c r="I555" s="8">
        <v>46.85</v>
      </c>
      <c r="J555" s="8">
        <v>45.3</v>
      </c>
    </row>
    <row r="556" spans="1:10" x14ac:dyDescent="0.15">
      <c r="A556" s="8">
        <v>2004</v>
      </c>
      <c r="B556" s="9">
        <v>38205</v>
      </c>
      <c r="C556" s="10">
        <v>88</v>
      </c>
      <c r="D556" s="11">
        <v>45.634</v>
      </c>
      <c r="E556" s="11">
        <v>54.366</v>
      </c>
      <c r="F556" s="8">
        <v>46.3</v>
      </c>
      <c r="G556" s="8">
        <v>47.2</v>
      </c>
      <c r="H556" s="8">
        <v>42.52</v>
      </c>
      <c r="I556" s="8">
        <v>46.85</v>
      </c>
      <c r="J556" s="8">
        <v>45.3</v>
      </c>
    </row>
    <row r="557" spans="1:10" x14ac:dyDescent="0.15">
      <c r="A557" s="8">
        <v>2004</v>
      </c>
      <c r="B557" s="9">
        <v>38206</v>
      </c>
      <c r="C557" s="10">
        <v>87</v>
      </c>
      <c r="D557" s="11">
        <v>45.634</v>
      </c>
      <c r="E557" s="11">
        <v>54.366</v>
      </c>
      <c r="F557" s="8">
        <v>46.3</v>
      </c>
      <c r="G557" s="8">
        <v>47.2</v>
      </c>
      <c r="H557" s="8">
        <v>42.52</v>
      </c>
      <c r="I557" s="8">
        <v>46.85</v>
      </c>
      <c r="J557" s="8">
        <v>45.3</v>
      </c>
    </row>
    <row r="558" spans="1:10" x14ac:dyDescent="0.15">
      <c r="A558" s="8">
        <v>2004</v>
      </c>
      <c r="B558" s="9">
        <v>38207</v>
      </c>
      <c r="C558" s="10">
        <v>86</v>
      </c>
      <c r="D558" s="11">
        <v>45.634</v>
      </c>
      <c r="E558" s="11">
        <v>54.366</v>
      </c>
      <c r="F558" s="8">
        <v>46.3</v>
      </c>
      <c r="G558" s="8">
        <v>47.2</v>
      </c>
      <c r="H558" s="8">
        <v>42.52</v>
      </c>
      <c r="I558" s="8">
        <v>46.85</v>
      </c>
      <c r="J558" s="8">
        <v>45.3</v>
      </c>
    </row>
    <row r="559" spans="1:10" x14ac:dyDescent="0.15">
      <c r="A559" s="8">
        <v>2004</v>
      </c>
      <c r="B559" s="9">
        <v>38208</v>
      </c>
      <c r="C559" s="10">
        <v>85</v>
      </c>
      <c r="D559" s="11">
        <v>45.634</v>
      </c>
      <c r="E559" s="11">
        <v>54.366</v>
      </c>
      <c r="F559" s="8">
        <v>46.3</v>
      </c>
      <c r="G559" s="8">
        <v>47.2</v>
      </c>
      <c r="H559" s="8">
        <v>42.52</v>
      </c>
      <c r="I559" s="8">
        <v>46.85</v>
      </c>
      <c r="J559" s="8">
        <v>45.3</v>
      </c>
    </row>
    <row r="560" spans="1:10" x14ac:dyDescent="0.15">
      <c r="A560" s="8">
        <v>2004</v>
      </c>
      <c r="B560" s="9">
        <v>38209</v>
      </c>
      <c r="C560" s="10">
        <v>84</v>
      </c>
      <c r="D560" s="11">
        <v>45.634</v>
      </c>
      <c r="E560" s="11">
        <v>54.366</v>
      </c>
      <c r="F560" s="8">
        <v>46.3</v>
      </c>
      <c r="G560" s="8">
        <v>47.2</v>
      </c>
      <c r="H560" s="8">
        <v>42.52</v>
      </c>
      <c r="I560" s="8">
        <v>46.85</v>
      </c>
      <c r="J560" s="8">
        <v>45.3</v>
      </c>
    </row>
    <row r="561" spans="1:10" x14ac:dyDescent="0.15">
      <c r="A561" s="8">
        <v>2004</v>
      </c>
      <c r="B561" s="9">
        <v>38210</v>
      </c>
      <c r="C561" s="10">
        <v>83</v>
      </c>
      <c r="D561" s="11">
        <v>45.974000000000004</v>
      </c>
      <c r="E561" s="11">
        <v>54.025999999999996</v>
      </c>
      <c r="F561" s="8">
        <v>46.3</v>
      </c>
      <c r="G561" s="8">
        <v>48.9</v>
      </c>
      <c r="H561" s="8">
        <v>42.52</v>
      </c>
      <c r="I561" s="8">
        <v>46.85</v>
      </c>
      <c r="J561" s="8">
        <v>45.3</v>
      </c>
    </row>
    <row r="562" spans="1:10" x14ac:dyDescent="0.15">
      <c r="A562" s="8">
        <v>2004</v>
      </c>
      <c r="B562" s="9">
        <v>38211</v>
      </c>
      <c r="C562" s="10">
        <v>82</v>
      </c>
      <c r="D562" s="11">
        <v>45.974000000000004</v>
      </c>
      <c r="E562" s="11">
        <v>54.025999999999996</v>
      </c>
      <c r="F562" s="8">
        <v>46.3</v>
      </c>
      <c r="G562" s="8">
        <v>48.9</v>
      </c>
      <c r="H562" s="8">
        <v>42.52</v>
      </c>
      <c r="I562" s="8">
        <v>46.85</v>
      </c>
      <c r="J562" s="8">
        <v>45.3</v>
      </c>
    </row>
    <row r="563" spans="1:10" x14ac:dyDescent="0.15">
      <c r="A563" s="8">
        <v>2004</v>
      </c>
      <c r="B563" s="9">
        <v>38212</v>
      </c>
      <c r="C563" s="10">
        <v>81</v>
      </c>
      <c r="D563" s="11">
        <v>45.974000000000004</v>
      </c>
      <c r="E563" s="11">
        <v>54.025999999999996</v>
      </c>
      <c r="F563" s="8">
        <v>46.3</v>
      </c>
      <c r="G563" s="8">
        <v>48.9</v>
      </c>
      <c r="H563" s="8">
        <v>42.52</v>
      </c>
      <c r="I563" s="8">
        <v>46.85</v>
      </c>
      <c r="J563" s="8">
        <v>45.3</v>
      </c>
    </row>
    <row r="564" spans="1:10" x14ac:dyDescent="0.15">
      <c r="A564" s="8">
        <v>2004</v>
      </c>
      <c r="B564" s="9">
        <v>38213</v>
      </c>
      <c r="C564" s="10">
        <v>80</v>
      </c>
      <c r="D564" s="11">
        <v>45.974000000000004</v>
      </c>
      <c r="E564" s="11">
        <v>54.025999999999996</v>
      </c>
      <c r="F564" s="8">
        <v>46.3</v>
      </c>
      <c r="G564" s="8">
        <v>48.9</v>
      </c>
      <c r="H564" s="8">
        <v>42.52</v>
      </c>
      <c r="I564" s="8">
        <v>46.85</v>
      </c>
      <c r="J564" s="8">
        <v>45.3</v>
      </c>
    </row>
    <row r="565" spans="1:10" x14ac:dyDescent="0.15">
      <c r="A565" s="8">
        <v>2004</v>
      </c>
      <c r="B565" s="9">
        <v>38214</v>
      </c>
      <c r="C565" s="10">
        <v>79</v>
      </c>
      <c r="D565" s="11">
        <v>45.974000000000004</v>
      </c>
      <c r="E565" s="11">
        <v>54.025999999999996</v>
      </c>
      <c r="F565" s="8">
        <v>46.3</v>
      </c>
      <c r="G565" s="8">
        <v>48.9</v>
      </c>
      <c r="H565" s="8">
        <v>42.52</v>
      </c>
      <c r="I565" s="8">
        <v>46.85</v>
      </c>
      <c r="J565" s="8">
        <v>45.3</v>
      </c>
    </row>
    <row r="566" spans="1:10" x14ac:dyDescent="0.15">
      <c r="A566" s="8">
        <v>2004</v>
      </c>
      <c r="B566" s="9">
        <v>38215</v>
      </c>
      <c r="C566" s="10">
        <v>78</v>
      </c>
      <c r="D566" s="11">
        <v>45.974000000000004</v>
      </c>
      <c r="E566" s="11">
        <v>54.025999999999996</v>
      </c>
      <c r="F566" s="8">
        <v>46.3</v>
      </c>
      <c r="G566" s="8">
        <v>48.9</v>
      </c>
      <c r="H566" s="8">
        <v>42.52</v>
      </c>
      <c r="I566" s="8">
        <v>46.85</v>
      </c>
      <c r="J566" s="8">
        <v>45.3</v>
      </c>
    </row>
    <row r="567" spans="1:10" x14ac:dyDescent="0.15">
      <c r="A567" s="8">
        <v>2004</v>
      </c>
      <c r="B567" s="9">
        <v>38216</v>
      </c>
      <c r="C567" s="10">
        <v>77</v>
      </c>
      <c r="D567" s="11">
        <v>45.974000000000004</v>
      </c>
      <c r="E567" s="11">
        <v>54.025999999999996</v>
      </c>
      <c r="F567" s="8">
        <v>46.3</v>
      </c>
      <c r="G567" s="8">
        <v>48.9</v>
      </c>
      <c r="H567" s="8">
        <v>42.52</v>
      </c>
      <c r="I567" s="8">
        <v>46.85</v>
      </c>
      <c r="J567" s="8">
        <v>45.3</v>
      </c>
    </row>
    <row r="568" spans="1:10" x14ac:dyDescent="0.15">
      <c r="A568" s="8">
        <v>2004</v>
      </c>
      <c r="B568" s="9">
        <v>38217</v>
      </c>
      <c r="C568" s="10">
        <v>76</v>
      </c>
      <c r="D568" s="11">
        <v>45.974000000000004</v>
      </c>
      <c r="E568" s="11">
        <v>54.025999999999996</v>
      </c>
      <c r="F568" s="8">
        <v>46.3</v>
      </c>
      <c r="G568" s="8">
        <v>48.9</v>
      </c>
      <c r="H568" s="8">
        <v>42.52</v>
      </c>
      <c r="I568" s="8">
        <v>46.85</v>
      </c>
      <c r="J568" s="8">
        <v>45.3</v>
      </c>
    </row>
    <row r="569" spans="1:10" x14ac:dyDescent="0.15">
      <c r="A569" s="8">
        <v>2004</v>
      </c>
      <c r="B569" s="9">
        <v>38218</v>
      </c>
      <c r="C569" s="10">
        <v>75</v>
      </c>
      <c r="D569" s="11">
        <v>45.974000000000004</v>
      </c>
      <c r="E569" s="11">
        <v>54.025999999999996</v>
      </c>
      <c r="F569" s="8">
        <v>46.3</v>
      </c>
      <c r="G569" s="8">
        <v>48.9</v>
      </c>
      <c r="H569" s="8">
        <v>42.52</v>
      </c>
      <c r="I569" s="8">
        <v>46.85</v>
      </c>
      <c r="J569" s="8">
        <v>45.3</v>
      </c>
    </row>
    <row r="570" spans="1:10" x14ac:dyDescent="0.15">
      <c r="A570" s="8">
        <v>2004</v>
      </c>
      <c r="B570" s="9">
        <v>38219</v>
      </c>
      <c r="C570" s="10">
        <v>74</v>
      </c>
      <c r="D570" s="11">
        <v>45.974000000000004</v>
      </c>
      <c r="E570" s="11">
        <v>54.025999999999996</v>
      </c>
      <c r="F570" s="8">
        <v>46.3</v>
      </c>
      <c r="G570" s="8">
        <v>48.9</v>
      </c>
      <c r="H570" s="8">
        <v>42.52</v>
      </c>
      <c r="I570" s="8">
        <v>46.85</v>
      </c>
      <c r="J570" s="8">
        <v>45.3</v>
      </c>
    </row>
    <row r="571" spans="1:10" x14ac:dyDescent="0.15">
      <c r="A571" s="8">
        <v>2004</v>
      </c>
      <c r="B571" s="9">
        <v>38220</v>
      </c>
      <c r="C571" s="10">
        <v>73</v>
      </c>
      <c r="D571" s="11">
        <v>45.974000000000004</v>
      </c>
      <c r="E571" s="11">
        <v>54.025999999999996</v>
      </c>
      <c r="F571" s="8">
        <v>46.3</v>
      </c>
      <c r="G571" s="8">
        <v>48.9</v>
      </c>
      <c r="H571" s="8">
        <v>42.52</v>
      </c>
      <c r="I571" s="8">
        <v>46.85</v>
      </c>
      <c r="J571" s="8">
        <v>45.3</v>
      </c>
    </row>
    <row r="572" spans="1:10" x14ac:dyDescent="0.15">
      <c r="A572" s="8">
        <v>2004</v>
      </c>
      <c r="B572" s="9">
        <v>38221</v>
      </c>
      <c r="C572" s="10">
        <v>72</v>
      </c>
      <c r="D572" s="11">
        <v>45.974000000000004</v>
      </c>
      <c r="E572" s="11">
        <v>54.025999999999996</v>
      </c>
      <c r="F572" s="8">
        <v>46.3</v>
      </c>
      <c r="G572" s="8">
        <v>48.9</v>
      </c>
      <c r="H572" s="8">
        <v>42.52</v>
      </c>
      <c r="I572" s="8">
        <v>46.85</v>
      </c>
      <c r="J572" s="8">
        <v>45.3</v>
      </c>
    </row>
    <row r="573" spans="1:10" x14ac:dyDescent="0.15">
      <c r="A573" s="8">
        <v>2004</v>
      </c>
      <c r="B573" s="9">
        <v>38222</v>
      </c>
      <c r="C573" s="10">
        <v>71</v>
      </c>
      <c r="D573" s="11">
        <v>45.974000000000004</v>
      </c>
      <c r="E573" s="11">
        <v>54.025999999999996</v>
      </c>
      <c r="F573" s="8">
        <v>46.3</v>
      </c>
      <c r="G573" s="8">
        <v>48.9</v>
      </c>
      <c r="H573" s="8">
        <v>42.52</v>
      </c>
      <c r="I573" s="8">
        <v>46.85</v>
      </c>
      <c r="J573" s="8">
        <v>45.3</v>
      </c>
    </row>
    <row r="574" spans="1:10" x14ac:dyDescent="0.15">
      <c r="A574" s="8">
        <v>2004</v>
      </c>
      <c r="B574" s="9">
        <v>38223</v>
      </c>
      <c r="C574" s="10">
        <v>70</v>
      </c>
      <c r="D574" s="11">
        <v>45.974000000000004</v>
      </c>
      <c r="E574" s="11">
        <v>54.025999999999996</v>
      </c>
      <c r="F574" s="8">
        <v>46.3</v>
      </c>
      <c r="G574" s="8">
        <v>48.9</v>
      </c>
      <c r="H574" s="8">
        <v>42.52</v>
      </c>
      <c r="I574" s="8">
        <v>46.85</v>
      </c>
      <c r="J574" s="8">
        <v>45.3</v>
      </c>
    </row>
    <row r="575" spans="1:10" x14ac:dyDescent="0.15">
      <c r="A575" s="8">
        <v>2004</v>
      </c>
      <c r="B575" s="9">
        <v>38224</v>
      </c>
      <c r="C575" s="10">
        <v>69</v>
      </c>
      <c r="D575" s="11">
        <v>45.974000000000004</v>
      </c>
      <c r="E575" s="11">
        <v>54.025999999999996</v>
      </c>
      <c r="F575" s="8">
        <v>46.3</v>
      </c>
      <c r="G575" s="8">
        <v>48.9</v>
      </c>
      <c r="H575" s="8">
        <v>42.52</v>
      </c>
      <c r="I575" s="8">
        <v>46.85</v>
      </c>
      <c r="J575" s="8">
        <v>45.3</v>
      </c>
    </row>
    <row r="576" spans="1:10" x14ac:dyDescent="0.15">
      <c r="A576" s="8">
        <v>2004</v>
      </c>
      <c r="B576" s="9">
        <v>38225</v>
      </c>
      <c r="C576" s="10">
        <v>68</v>
      </c>
      <c r="D576" s="11">
        <v>45.974000000000004</v>
      </c>
      <c r="E576" s="11">
        <v>54.025999999999996</v>
      </c>
      <c r="F576" s="8">
        <v>46.3</v>
      </c>
      <c r="G576" s="8">
        <v>48.9</v>
      </c>
      <c r="H576" s="8">
        <v>42.52</v>
      </c>
      <c r="I576" s="8">
        <v>46.85</v>
      </c>
      <c r="J576" s="8">
        <v>45.3</v>
      </c>
    </row>
    <row r="577" spans="1:10" x14ac:dyDescent="0.15">
      <c r="A577" s="8">
        <v>2004</v>
      </c>
      <c r="B577" s="9">
        <v>38226</v>
      </c>
      <c r="C577" s="10">
        <v>67</v>
      </c>
      <c r="D577" s="11">
        <v>45.974000000000004</v>
      </c>
      <c r="E577" s="11">
        <v>54.025999999999996</v>
      </c>
      <c r="F577" s="8">
        <v>46.3</v>
      </c>
      <c r="G577" s="8">
        <v>48.9</v>
      </c>
      <c r="H577" s="8">
        <v>42.52</v>
      </c>
      <c r="I577" s="8">
        <v>46.85</v>
      </c>
      <c r="J577" s="8">
        <v>45.3</v>
      </c>
    </row>
    <row r="578" spans="1:10" x14ac:dyDescent="0.15">
      <c r="A578" s="8">
        <v>2004</v>
      </c>
      <c r="B578" s="9">
        <v>38227</v>
      </c>
      <c r="C578" s="10">
        <v>66</v>
      </c>
      <c r="D578" s="11">
        <v>45.974000000000004</v>
      </c>
      <c r="E578" s="11">
        <v>54.025999999999996</v>
      </c>
      <c r="F578" s="8">
        <v>46.3</v>
      </c>
      <c r="G578" s="8">
        <v>48.9</v>
      </c>
      <c r="H578" s="8">
        <v>42.52</v>
      </c>
      <c r="I578" s="8">
        <v>46.85</v>
      </c>
      <c r="J578" s="8">
        <v>45.3</v>
      </c>
    </row>
    <row r="579" spans="1:10" x14ac:dyDescent="0.15">
      <c r="A579" s="8">
        <v>2004</v>
      </c>
      <c r="B579" s="9">
        <v>38228</v>
      </c>
      <c r="C579" s="10">
        <v>65</v>
      </c>
      <c r="D579" s="11">
        <v>45.974000000000004</v>
      </c>
      <c r="E579" s="11">
        <v>54.025999999999996</v>
      </c>
      <c r="F579" s="8">
        <v>46.3</v>
      </c>
      <c r="G579" s="8">
        <v>48.9</v>
      </c>
      <c r="H579" s="8">
        <v>42.52</v>
      </c>
      <c r="I579" s="8">
        <v>46.85</v>
      </c>
      <c r="J579" s="8">
        <v>45.3</v>
      </c>
    </row>
    <row r="580" spans="1:10" x14ac:dyDescent="0.15">
      <c r="A580" s="8">
        <v>2004</v>
      </c>
      <c r="B580" s="9">
        <v>38229</v>
      </c>
      <c r="C580" s="10">
        <v>64</v>
      </c>
      <c r="D580" s="11">
        <v>45.974000000000004</v>
      </c>
      <c r="E580" s="11">
        <v>54.025999999999996</v>
      </c>
      <c r="F580" s="8">
        <v>46.3</v>
      </c>
      <c r="G580" s="8">
        <v>48.9</v>
      </c>
      <c r="H580" s="8">
        <v>42.52</v>
      </c>
      <c r="I580" s="8">
        <v>46.85</v>
      </c>
      <c r="J580" s="8">
        <v>45.3</v>
      </c>
    </row>
    <row r="581" spans="1:10" x14ac:dyDescent="0.15">
      <c r="A581" s="8">
        <v>2004</v>
      </c>
      <c r="B581" s="9">
        <v>38230</v>
      </c>
      <c r="C581" s="10">
        <v>63</v>
      </c>
      <c r="D581" s="11">
        <v>45.974000000000004</v>
      </c>
      <c r="E581" s="11">
        <v>54.025999999999996</v>
      </c>
      <c r="F581" s="8">
        <v>46.3</v>
      </c>
      <c r="G581" s="8">
        <v>48.9</v>
      </c>
      <c r="H581" s="8">
        <v>42.52</v>
      </c>
      <c r="I581" s="8">
        <v>46.85</v>
      </c>
      <c r="J581" s="8">
        <v>45.3</v>
      </c>
    </row>
    <row r="582" spans="1:10" x14ac:dyDescent="0.15">
      <c r="A582" s="8">
        <v>2004</v>
      </c>
      <c r="B582" s="9">
        <v>38231</v>
      </c>
      <c r="C582" s="10">
        <v>62</v>
      </c>
      <c r="D582" s="11">
        <v>45.974000000000004</v>
      </c>
      <c r="E582" s="11">
        <v>54.025999999999996</v>
      </c>
      <c r="F582" s="8">
        <v>46.3</v>
      </c>
      <c r="G582" s="8">
        <v>48.9</v>
      </c>
      <c r="H582" s="8">
        <v>42.52</v>
      </c>
      <c r="I582" s="8">
        <v>46.85</v>
      </c>
      <c r="J582" s="8">
        <v>45.3</v>
      </c>
    </row>
    <row r="583" spans="1:10" x14ac:dyDescent="0.15">
      <c r="A583" s="8">
        <v>2004</v>
      </c>
      <c r="B583" s="9">
        <v>38232</v>
      </c>
      <c r="C583" s="10">
        <v>61</v>
      </c>
      <c r="D583" s="11">
        <v>45.974000000000004</v>
      </c>
      <c r="E583" s="11">
        <v>54.025999999999996</v>
      </c>
      <c r="F583" s="8">
        <v>46.3</v>
      </c>
      <c r="G583" s="8">
        <v>48.9</v>
      </c>
      <c r="H583" s="8">
        <v>42.52</v>
      </c>
      <c r="I583" s="8">
        <v>46.85</v>
      </c>
      <c r="J583" s="8">
        <v>45.3</v>
      </c>
    </row>
    <row r="584" spans="1:10" x14ac:dyDescent="0.15">
      <c r="A584" s="8">
        <v>2004</v>
      </c>
      <c r="B584" s="9">
        <v>38233</v>
      </c>
      <c r="C584" s="10">
        <v>60</v>
      </c>
      <c r="D584" s="11">
        <v>45.974000000000004</v>
      </c>
      <c r="E584" s="11">
        <v>54.025999999999996</v>
      </c>
      <c r="F584" s="8">
        <v>46.3</v>
      </c>
      <c r="G584" s="8">
        <v>48.9</v>
      </c>
      <c r="H584" s="8">
        <v>42.52</v>
      </c>
      <c r="I584" s="8">
        <v>46.85</v>
      </c>
      <c r="J584" s="8">
        <v>45.3</v>
      </c>
    </row>
    <row r="585" spans="1:10" x14ac:dyDescent="0.15">
      <c r="A585" s="8">
        <v>2004</v>
      </c>
      <c r="B585" s="9">
        <v>38234</v>
      </c>
      <c r="C585" s="10">
        <v>59</v>
      </c>
      <c r="D585" s="11">
        <v>45.974000000000004</v>
      </c>
      <c r="E585" s="11">
        <v>54.025999999999996</v>
      </c>
      <c r="F585" s="8">
        <v>46.3</v>
      </c>
      <c r="G585" s="8">
        <v>48.9</v>
      </c>
      <c r="H585" s="8">
        <v>42.52</v>
      </c>
      <c r="I585" s="8">
        <v>46.85</v>
      </c>
      <c r="J585" s="8">
        <v>45.3</v>
      </c>
    </row>
    <row r="586" spans="1:10" x14ac:dyDescent="0.15">
      <c r="A586" s="8">
        <v>2004</v>
      </c>
      <c r="B586" s="9">
        <v>38235</v>
      </c>
      <c r="C586" s="10">
        <v>58</v>
      </c>
      <c r="D586" s="11">
        <v>45.974000000000004</v>
      </c>
      <c r="E586" s="11">
        <v>54.025999999999996</v>
      </c>
      <c r="F586" s="8">
        <v>46.3</v>
      </c>
      <c r="G586" s="8">
        <v>48.9</v>
      </c>
      <c r="H586" s="8">
        <v>42.52</v>
      </c>
      <c r="I586" s="8">
        <v>46.85</v>
      </c>
      <c r="J586" s="8">
        <v>45.3</v>
      </c>
    </row>
    <row r="587" spans="1:10" x14ac:dyDescent="0.15">
      <c r="A587" s="8">
        <v>2004</v>
      </c>
      <c r="B587" s="9">
        <v>38236</v>
      </c>
      <c r="C587" s="10">
        <v>57</v>
      </c>
      <c r="D587" s="11">
        <v>45.974000000000004</v>
      </c>
      <c r="E587" s="11">
        <v>54.025999999999996</v>
      </c>
      <c r="F587" s="8">
        <v>46.3</v>
      </c>
      <c r="G587" s="8">
        <v>48.9</v>
      </c>
      <c r="H587" s="8">
        <v>42.52</v>
      </c>
      <c r="I587" s="8">
        <v>46.85</v>
      </c>
      <c r="J587" s="8">
        <v>45.3</v>
      </c>
    </row>
    <row r="588" spans="1:10" x14ac:dyDescent="0.15">
      <c r="A588" s="8">
        <v>2004</v>
      </c>
      <c r="B588" s="9">
        <v>38237</v>
      </c>
      <c r="C588" s="10">
        <v>56</v>
      </c>
      <c r="D588" s="11">
        <v>45.974000000000004</v>
      </c>
      <c r="E588" s="11">
        <v>54.025999999999996</v>
      </c>
      <c r="F588" s="8">
        <v>46.3</v>
      </c>
      <c r="G588" s="8">
        <v>48.9</v>
      </c>
      <c r="H588" s="8">
        <v>42.52</v>
      </c>
      <c r="I588" s="8">
        <v>46.85</v>
      </c>
      <c r="J588" s="8">
        <v>45.3</v>
      </c>
    </row>
    <row r="589" spans="1:10" x14ac:dyDescent="0.15">
      <c r="A589" s="8">
        <v>2004</v>
      </c>
      <c r="B589" s="9">
        <v>38238</v>
      </c>
      <c r="C589" s="10">
        <v>55</v>
      </c>
      <c r="D589" s="11">
        <v>45.974000000000004</v>
      </c>
      <c r="E589" s="11">
        <v>54.025999999999996</v>
      </c>
      <c r="F589" s="8">
        <v>46.3</v>
      </c>
      <c r="G589" s="8">
        <v>48.9</v>
      </c>
      <c r="H589" s="8">
        <v>42.52</v>
      </c>
      <c r="I589" s="8">
        <v>46.85</v>
      </c>
      <c r="J589" s="8">
        <v>45.3</v>
      </c>
    </row>
    <row r="590" spans="1:10" x14ac:dyDescent="0.15">
      <c r="A590" s="8">
        <v>2004</v>
      </c>
      <c r="B590" s="9">
        <v>38239</v>
      </c>
      <c r="C590" s="10">
        <v>54</v>
      </c>
      <c r="D590" s="11">
        <v>45.974000000000004</v>
      </c>
      <c r="E590" s="11">
        <v>54.025999999999996</v>
      </c>
      <c r="F590" s="8">
        <v>46.3</v>
      </c>
      <c r="G590" s="8">
        <v>48.9</v>
      </c>
      <c r="H590" s="8">
        <v>42.52</v>
      </c>
      <c r="I590" s="8">
        <v>46.85</v>
      </c>
      <c r="J590" s="8">
        <v>45.3</v>
      </c>
    </row>
    <row r="591" spans="1:10" x14ac:dyDescent="0.15">
      <c r="A591" s="8">
        <v>2004</v>
      </c>
      <c r="B591" s="9">
        <v>38240</v>
      </c>
      <c r="C591" s="10">
        <v>53</v>
      </c>
      <c r="D591" s="11">
        <v>45.974000000000004</v>
      </c>
      <c r="E591" s="11">
        <v>54.025999999999996</v>
      </c>
      <c r="F591" s="8">
        <v>46.3</v>
      </c>
      <c r="G591" s="8">
        <v>48.9</v>
      </c>
      <c r="H591" s="8">
        <v>42.52</v>
      </c>
      <c r="I591" s="8">
        <v>46.85</v>
      </c>
      <c r="J591" s="8">
        <v>45.3</v>
      </c>
    </row>
    <row r="592" spans="1:10" x14ac:dyDescent="0.15">
      <c r="A592" s="8">
        <v>2004</v>
      </c>
      <c r="B592" s="9">
        <v>38241</v>
      </c>
      <c r="C592" s="10">
        <v>52</v>
      </c>
      <c r="D592" s="11">
        <v>45.974000000000004</v>
      </c>
      <c r="E592" s="11">
        <v>54.025999999999996</v>
      </c>
      <c r="F592" s="8">
        <v>46.3</v>
      </c>
      <c r="G592" s="8">
        <v>48.9</v>
      </c>
      <c r="H592" s="8">
        <v>42.52</v>
      </c>
      <c r="I592" s="8">
        <v>46.85</v>
      </c>
      <c r="J592" s="8">
        <v>45.3</v>
      </c>
    </row>
    <row r="593" spans="1:10" x14ac:dyDescent="0.15">
      <c r="A593" s="8">
        <v>2004</v>
      </c>
      <c r="B593" s="9">
        <v>38242</v>
      </c>
      <c r="C593" s="10">
        <v>51</v>
      </c>
      <c r="D593" s="11">
        <v>45.974000000000004</v>
      </c>
      <c r="E593" s="11">
        <v>54.025999999999996</v>
      </c>
      <c r="F593" s="8">
        <v>46.3</v>
      </c>
      <c r="G593" s="8">
        <v>48.9</v>
      </c>
      <c r="H593" s="8">
        <v>42.52</v>
      </c>
      <c r="I593" s="8">
        <v>46.85</v>
      </c>
      <c r="J593" s="8">
        <v>45.3</v>
      </c>
    </row>
    <row r="594" spans="1:10" x14ac:dyDescent="0.15">
      <c r="A594" s="8">
        <v>2004</v>
      </c>
      <c r="B594" s="9">
        <v>38243</v>
      </c>
      <c r="C594" s="10">
        <v>50</v>
      </c>
      <c r="D594" s="11">
        <v>45.974000000000004</v>
      </c>
      <c r="E594" s="11">
        <v>54.025999999999996</v>
      </c>
      <c r="F594" s="8">
        <v>46.3</v>
      </c>
      <c r="G594" s="8">
        <v>48.9</v>
      </c>
      <c r="H594" s="8">
        <v>42.52</v>
      </c>
      <c r="I594" s="8">
        <v>46.85</v>
      </c>
      <c r="J594" s="8">
        <v>45.3</v>
      </c>
    </row>
    <row r="595" spans="1:10" x14ac:dyDescent="0.15">
      <c r="A595" s="8">
        <v>2004</v>
      </c>
      <c r="B595" s="9">
        <v>38244</v>
      </c>
      <c r="C595" s="10">
        <v>49</v>
      </c>
      <c r="D595" s="11">
        <v>45.974000000000004</v>
      </c>
      <c r="E595" s="11">
        <v>54.025999999999996</v>
      </c>
      <c r="F595" s="8">
        <v>46.3</v>
      </c>
      <c r="G595" s="8">
        <v>48.9</v>
      </c>
      <c r="H595" s="8">
        <v>42.52</v>
      </c>
      <c r="I595" s="8">
        <v>46.85</v>
      </c>
      <c r="J595" s="8">
        <v>45.3</v>
      </c>
    </row>
    <row r="596" spans="1:10" x14ac:dyDescent="0.15">
      <c r="A596" s="8">
        <v>2004</v>
      </c>
      <c r="B596" s="9">
        <v>38245</v>
      </c>
      <c r="C596" s="10">
        <v>48</v>
      </c>
      <c r="D596" s="11">
        <v>45.974000000000004</v>
      </c>
      <c r="E596" s="11">
        <v>54.025999999999996</v>
      </c>
      <c r="F596" s="8">
        <v>46.3</v>
      </c>
      <c r="G596" s="8">
        <v>48.9</v>
      </c>
      <c r="H596" s="8">
        <v>42.52</v>
      </c>
      <c r="I596" s="8">
        <v>46.85</v>
      </c>
      <c r="J596" s="8">
        <v>45.3</v>
      </c>
    </row>
    <row r="597" spans="1:10" x14ac:dyDescent="0.15">
      <c r="A597" s="8">
        <v>2004</v>
      </c>
      <c r="B597" s="9">
        <v>38246</v>
      </c>
      <c r="C597" s="10">
        <v>47</v>
      </c>
      <c r="D597" s="11">
        <v>45.974000000000004</v>
      </c>
      <c r="E597" s="11">
        <v>54.025999999999996</v>
      </c>
      <c r="F597" s="8">
        <v>46.3</v>
      </c>
      <c r="G597" s="8">
        <v>48.9</v>
      </c>
      <c r="H597" s="8">
        <v>42.52</v>
      </c>
      <c r="I597" s="8">
        <v>46.85</v>
      </c>
      <c r="J597" s="8">
        <v>45.3</v>
      </c>
    </row>
    <row r="598" spans="1:10" x14ac:dyDescent="0.15">
      <c r="A598" s="8">
        <v>2004</v>
      </c>
      <c r="B598" s="9">
        <v>38247</v>
      </c>
      <c r="C598" s="10">
        <v>46</v>
      </c>
      <c r="D598" s="11">
        <v>45.974000000000004</v>
      </c>
      <c r="E598" s="11">
        <v>54.025999999999996</v>
      </c>
      <c r="F598" s="8">
        <v>46.3</v>
      </c>
      <c r="G598" s="8">
        <v>48.9</v>
      </c>
      <c r="H598" s="8">
        <v>42.52</v>
      </c>
      <c r="I598" s="8">
        <v>46.85</v>
      </c>
      <c r="J598" s="8">
        <v>45.3</v>
      </c>
    </row>
    <row r="599" spans="1:10" x14ac:dyDescent="0.15">
      <c r="A599" s="8">
        <v>2004</v>
      </c>
      <c r="B599" s="9">
        <v>38248</v>
      </c>
      <c r="C599" s="10">
        <v>45</v>
      </c>
      <c r="D599" s="11">
        <v>45.974000000000004</v>
      </c>
      <c r="E599" s="11">
        <v>54.025999999999996</v>
      </c>
      <c r="F599" s="8">
        <v>46.3</v>
      </c>
      <c r="G599" s="8">
        <v>48.9</v>
      </c>
      <c r="H599" s="8">
        <v>42.52</v>
      </c>
      <c r="I599" s="8">
        <v>46.85</v>
      </c>
      <c r="J599" s="8">
        <v>45.3</v>
      </c>
    </row>
    <row r="600" spans="1:10" x14ac:dyDescent="0.15">
      <c r="A600" s="8">
        <v>2004</v>
      </c>
      <c r="B600" s="9">
        <v>38249</v>
      </c>
      <c r="C600" s="10">
        <v>44</v>
      </c>
      <c r="D600" s="11">
        <v>45.974000000000004</v>
      </c>
      <c r="E600" s="11">
        <v>54.025999999999996</v>
      </c>
      <c r="F600" s="8">
        <v>46.3</v>
      </c>
      <c r="G600" s="8">
        <v>48.9</v>
      </c>
      <c r="H600" s="8">
        <v>42.52</v>
      </c>
      <c r="I600" s="8">
        <v>46.85</v>
      </c>
      <c r="J600" s="8">
        <v>45.3</v>
      </c>
    </row>
    <row r="601" spans="1:10" x14ac:dyDescent="0.15">
      <c r="A601" s="8">
        <v>2004</v>
      </c>
      <c r="B601" s="9">
        <v>38250</v>
      </c>
      <c r="C601" s="10">
        <v>43</v>
      </c>
      <c r="D601" s="11">
        <v>45.974000000000004</v>
      </c>
      <c r="E601" s="11">
        <v>54.025999999999996</v>
      </c>
      <c r="F601" s="8">
        <v>46.3</v>
      </c>
      <c r="G601" s="8">
        <v>48.9</v>
      </c>
      <c r="H601" s="8">
        <v>42.52</v>
      </c>
      <c r="I601" s="8">
        <v>46.85</v>
      </c>
      <c r="J601" s="8">
        <v>45.3</v>
      </c>
    </row>
    <row r="602" spans="1:10" x14ac:dyDescent="0.15">
      <c r="A602" s="8">
        <v>2004</v>
      </c>
      <c r="B602" s="9">
        <v>38251</v>
      </c>
      <c r="C602" s="10">
        <v>42</v>
      </c>
      <c r="D602" s="11">
        <v>45.974000000000004</v>
      </c>
      <c r="E602" s="11">
        <v>54.025999999999996</v>
      </c>
      <c r="F602" s="8">
        <v>46.3</v>
      </c>
      <c r="G602" s="8">
        <v>48.9</v>
      </c>
      <c r="H602" s="8">
        <v>42.52</v>
      </c>
      <c r="I602" s="8">
        <v>46.85</v>
      </c>
      <c r="J602" s="8">
        <v>45.3</v>
      </c>
    </row>
    <row r="603" spans="1:10" x14ac:dyDescent="0.15">
      <c r="A603" s="8">
        <v>2004</v>
      </c>
      <c r="B603" s="9">
        <v>38252</v>
      </c>
      <c r="C603" s="10">
        <v>41</v>
      </c>
      <c r="D603" s="11">
        <v>45.974000000000004</v>
      </c>
      <c r="E603" s="11">
        <v>54.025999999999996</v>
      </c>
      <c r="F603" s="8">
        <v>46.3</v>
      </c>
      <c r="G603" s="8">
        <v>48.9</v>
      </c>
      <c r="H603" s="8">
        <v>42.52</v>
      </c>
      <c r="I603" s="8">
        <v>46.85</v>
      </c>
      <c r="J603" s="8">
        <v>45.3</v>
      </c>
    </row>
    <row r="604" spans="1:10" x14ac:dyDescent="0.15">
      <c r="A604" s="8">
        <v>2004</v>
      </c>
      <c r="B604" s="9">
        <v>38253</v>
      </c>
      <c r="C604" s="10">
        <v>40</v>
      </c>
      <c r="D604" s="11">
        <v>45.974000000000004</v>
      </c>
      <c r="E604" s="11">
        <v>54.025999999999996</v>
      </c>
      <c r="F604" s="8">
        <v>46.3</v>
      </c>
      <c r="G604" s="8">
        <v>48.9</v>
      </c>
      <c r="H604" s="8">
        <v>42.52</v>
      </c>
      <c r="I604" s="8">
        <v>46.85</v>
      </c>
      <c r="J604" s="8">
        <v>45.3</v>
      </c>
    </row>
    <row r="605" spans="1:10" x14ac:dyDescent="0.15">
      <c r="A605" s="8">
        <v>2004</v>
      </c>
      <c r="B605" s="9">
        <v>38254</v>
      </c>
      <c r="C605" s="10">
        <v>39</v>
      </c>
      <c r="D605" s="11">
        <v>45.974000000000004</v>
      </c>
      <c r="E605" s="11">
        <v>54.025999999999996</v>
      </c>
      <c r="F605" s="8">
        <v>46.3</v>
      </c>
      <c r="G605" s="8">
        <v>48.9</v>
      </c>
      <c r="H605" s="8">
        <v>42.52</v>
      </c>
      <c r="I605" s="8">
        <v>46.85</v>
      </c>
      <c r="J605" s="8">
        <v>45.3</v>
      </c>
    </row>
    <row r="606" spans="1:10" x14ac:dyDescent="0.15">
      <c r="A606" s="8">
        <v>2004</v>
      </c>
      <c r="B606" s="9">
        <v>38255</v>
      </c>
      <c r="C606" s="10">
        <v>38</v>
      </c>
      <c r="D606" s="11">
        <v>45.974000000000004</v>
      </c>
      <c r="E606" s="11">
        <v>54.025999999999996</v>
      </c>
      <c r="F606" s="8">
        <v>46.3</v>
      </c>
      <c r="G606" s="8">
        <v>48.9</v>
      </c>
      <c r="H606" s="8">
        <v>42.52</v>
      </c>
      <c r="I606" s="8">
        <v>46.85</v>
      </c>
      <c r="J606" s="8">
        <v>45.3</v>
      </c>
    </row>
    <row r="607" spans="1:10" x14ac:dyDescent="0.15">
      <c r="A607" s="8">
        <v>2004</v>
      </c>
      <c r="B607" s="9">
        <v>38256</v>
      </c>
      <c r="C607" s="10">
        <v>37</v>
      </c>
      <c r="D607" s="11">
        <v>45.974000000000004</v>
      </c>
      <c r="E607" s="11">
        <v>54.025999999999996</v>
      </c>
      <c r="F607" s="8">
        <v>46.3</v>
      </c>
      <c r="G607" s="8">
        <v>48.9</v>
      </c>
      <c r="H607" s="8">
        <v>42.52</v>
      </c>
      <c r="I607" s="8">
        <v>46.85</v>
      </c>
      <c r="J607" s="8">
        <v>45.3</v>
      </c>
    </row>
    <row r="608" spans="1:10" x14ac:dyDescent="0.15">
      <c r="A608" s="8">
        <v>2004</v>
      </c>
      <c r="B608" s="9">
        <v>38257</v>
      </c>
      <c r="C608" s="10">
        <v>36</v>
      </c>
      <c r="D608" s="11">
        <v>45.974000000000004</v>
      </c>
      <c r="E608" s="11">
        <v>54.025999999999996</v>
      </c>
      <c r="F608" s="8">
        <v>46.3</v>
      </c>
      <c r="G608" s="8">
        <v>48.9</v>
      </c>
      <c r="H608" s="8">
        <v>42.52</v>
      </c>
      <c r="I608" s="8">
        <v>46.85</v>
      </c>
      <c r="J608" s="8">
        <v>45.3</v>
      </c>
    </row>
    <row r="609" spans="1:10" x14ac:dyDescent="0.15">
      <c r="A609" s="8">
        <v>2004</v>
      </c>
      <c r="B609" s="9">
        <v>38258</v>
      </c>
      <c r="C609" s="10">
        <v>35</v>
      </c>
      <c r="D609" s="11">
        <v>45.974000000000004</v>
      </c>
      <c r="E609" s="11">
        <v>54.025999999999996</v>
      </c>
      <c r="F609" s="8">
        <v>46.3</v>
      </c>
      <c r="G609" s="8">
        <v>48.9</v>
      </c>
      <c r="H609" s="8">
        <v>42.52</v>
      </c>
      <c r="I609" s="8">
        <v>46.85</v>
      </c>
      <c r="J609" s="8">
        <v>45.3</v>
      </c>
    </row>
    <row r="610" spans="1:10" x14ac:dyDescent="0.15">
      <c r="A610" s="8">
        <v>2004</v>
      </c>
      <c r="B610" s="9">
        <v>38259</v>
      </c>
      <c r="C610" s="10">
        <v>34</v>
      </c>
      <c r="D610" s="11">
        <v>45.974000000000004</v>
      </c>
      <c r="E610" s="11">
        <v>54.025999999999996</v>
      </c>
      <c r="F610" s="8">
        <v>46.3</v>
      </c>
      <c r="G610" s="8">
        <v>48.9</v>
      </c>
      <c r="H610" s="8">
        <v>42.52</v>
      </c>
      <c r="I610" s="8">
        <v>46.85</v>
      </c>
      <c r="J610" s="8">
        <v>45.3</v>
      </c>
    </row>
    <row r="611" spans="1:10" x14ac:dyDescent="0.15">
      <c r="A611" s="8">
        <v>2004</v>
      </c>
      <c r="B611" s="9">
        <v>38260</v>
      </c>
      <c r="C611" s="10">
        <v>33</v>
      </c>
      <c r="D611" s="11">
        <v>45.974000000000004</v>
      </c>
      <c r="E611" s="11">
        <v>54.025999999999996</v>
      </c>
      <c r="F611" s="8">
        <v>46.3</v>
      </c>
      <c r="G611" s="8">
        <v>48.9</v>
      </c>
      <c r="H611" s="8">
        <v>42.52</v>
      </c>
      <c r="I611" s="8">
        <v>46.85</v>
      </c>
      <c r="J611" s="8">
        <v>45.3</v>
      </c>
    </row>
    <row r="612" spans="1:10" x14ac:dyDescent="0.15">
      <c r="A612" s="8">
        <v>2004</v>
      </c>
      <c r="B612" s="9">
        <v>38261</v>
      </c>
      <c r="C612" s="10">
        <v>32</v>
      </c>
      <c r="D612" s="11">
        <v>45.974000000000004</v>
      </c>
      <c r="E612" s="11">
        <v>54.025999999999996</v>
      </c>
      <c r="F612" s="8">
        <v>46.3</v>
      </c>
      <c r="G612" s="8">
        <v>48.9</v>
      </c>
      <c r="H612" s="8">
        <v>42.52</v>
      </c>
      <c r="I612" s="8">
        <v>46.85</v>
      </c>
      <c r="J612" s="8">
        <v>45.3</v>
      </c>
    </row>
    <row r="613" spans="1:10" x14ac:dyDescent="0.15">
      <c r="A613" s="8">
        <v>2004</v>
      </c>
      <c r="B613" s="9">
        <v>38262</v>
      </c>
      <c r="C613" s="10">
        <v>31</v>
      </c>
      <c r="D613" s="11">
        <v>45.974000000000004</v>
      </c>
      <c r="E613" s="11">
        <v>54.025999999999996</v>
      </c>
      <c r="F613" s="8">
        <v>46.3</v>
      </c>
      <c r="G613" s="8">
        <v>48.9</v>
      </c>
      <c r="H613" s="8">
        <v>42.52</v>
      </c>
      <c r="I613" s="8">
        <v>46.85</v>
      </c>
      <c r="J613" s="8">
        <v>45.3</v>
      </c>
    </row>
    <row r="614" spans="1:10" x14ac:dyDescent="0.15">
      <c r="A614" s="8">
        <v>2004</v>
      </c>
      <c r="B614" s="9">
        <v>38263</v>
      </c>
      <c r="C614" s="10">
        <v>30</v>
      </c>
      <c r="D614" s="11">
        <v>45.974000000000004</v>
      </c>
      <c r="E614" s="11">
        <v>54.025999999999996</v>
      </c>
      <c r="F614" s="8">
        <v>46.3</v>
      </c>
      <c r="G614" s="8">
        <v>48.9</v>
      </c>
      <c r="H614" s="8">
        <v>42.52</v>
      </c>
      <c r="I614" s="8">
        <v>46.85</v>
      </c>
      <c r="J614" s="8">
        <v>45.3</v>
      </c>
    </row>
    <row r="615" spans="1:10" x14ac:dyDescent="0.15">
      <c r="A615" s="8">
        <v>2004</v>
      </c>
      <c r="B615" s="9">
        <v>38264</v>
      </c>
      <c r="C615" s="10">
        <v>29</v>
      </c>
      <c r="D615" s="11">
        <v>45.974000000000004</v>
      </c>
      <c r="E615" s="11">
        <v>54.025999999999996</v>
      </c>
      <c r="F615" s="8">
        <v>46.3</v>
      </c>
      <c r="G615" s="8">
        <v>48.9</v>
      </c>
      <c r="H615" s="8">
        <v>42.52</v>
      </c>
      <c r="I615" s="8">
        <v>46.85</v>
      </c>
      <c r="J615" s="8">
        <v>45.3</v>
      </c>
    </row>
    <row r="616" spans="1:10" x14ac:dyDescent="0.15">
      <c r="A616" s="8">
        <v>2004</v>
      </c>
      <c r="B616" s="9">
        <v>38265</v>
      </c>
      <c r="C616" s="10">
        <v>28</v>
      </c>
      <c r="D616" s="11">
        <v>45.974000000000004</v>
      </c>
      <c r="E616" s="11">
        <v>54.025999999999996</v>
      </c>
      <c r="F616" s="8">
        <v>46.3</v>
      </c>
      <c r="G616" s="8">
        <v>48.9</v>
      </c>
      <c r="H616" s="8">
        <v>42.52</v>
      </c>
      <c r="I616" s="8">
        <v>46.85</v>
      </c>
      <c r="J616" s="8">
        <v>45.3</v>
      </c>
    </row>
    <row r="617" spans="1:10" x14ac:dyDescent="0.15">
      <c r="A617" s="8">
        <v>2004</v>
      </c>
      <c r="B617" s="9">
        <v>38266</v>
      </c>
      <c r="C617" s="10">
        <v>27</v>
      </c>
      <c r="D617" s="11">
        <v>45.974000000000004</v>
      </c>
      <c r="E617" s="11">
        <v>54.025999999999996</v>
      </c>
      <c r="F617" s="8">
        <v>46.3</v>
      </c>
      <c r="G617" s="8">
        <v>48.9</v>
      </c>
      <c r="H617" s="8">
        <v>42.52</v>
      </c>
      <c r="I617" s="8">
        <v>46.85</v>
      </c>
      <c r="J617" s="8">
        <v>45.3</v>
      </c>
    </row>
    <row r="618" spans="1:10" x14ac:dyDescent="0.15">
      <c r="A618" s="8">
        <v>2004</v>
      </c>
      <c r="B618" s="9">
        <v>38267</v>
      </c>
      <c r="C618" s="10">
        <v>26</v>
      </c>
      <c r="D618" s="11">
        <v>45.974000000000004</v>
      </c>
      <c r="E618" s="11">
        <v>54.025999999999996</v>
      </c>
      <c r="F618" s="8">
        <v>46.3</v>
      </c>
      <c r="G618" s="8">
        <v>48.9</v>
      </c>
      <c r="H618" s="8">
        <v>42.52</v>
      </c>
      <c r="I618" s="8">
        <v>46.85</v>
      </c>
      <c r="J618" s="8">
        <v>45.3</v>
      </c>
    </row>
    <row r="619" spans="1:10" x14ac:dyDescent="0.15">
      <c r="A619" s="8">
        <v>2004</v>
      </c>
      <c r="B619" s="9">
        <v>38268</v>
      </c>
      <c r="C619" s="10">
        <v>25</v>
      </c>
      <c r="D619" s="11">
        <v>45.974000000000004</v>
      </c>
      <c r="E619" s="11">
        <v>54.025999999999996</v>
      </c>
      <c r="F619" s="8">
        <v>46.3</v>
      </c>
      <c r="G619" s="8">
        <v>48.9</v>
      </c>
      <c r="H619" s="8">
        <v>42.52</v>
      </c>
      <c r="I619" s="8">
        <v>46.85</v>
      </c>
      <c r="J619" s="8">
        <v>45.3</v>
      </c>
    </row>
    <row r="620" spans="1:10" x14ac:dyDescent="0.15">
      <c r="A620" s="8">
        <v>2004</v>
      </c>
      <c r="B620" s="9">
        <v>38269</v>
      </c>
      <c r="C620" s="10">
        <v>24</v>
      </c>
      <c r="D620" s="11">
        <v>45.974000000000004</v>
      </c>
      <c r="E620" s="11">
        <v>54.025999999999996</v>
      </c>
      <c r="F620" s="8">
        <v>46.3</v>
      </c>
      <c r="G620" s="8">
        <v>48.9</v>
      </c>
      <c r="H620" s="8">
        <v>42.52</v>
      </c>
      <c r="I620" s="8">
        <v>46.85</v>
      </c>
      <c r="J620" s="8">
        <v>45.3</v>
      </c>
    </row>
    <row r="621" spans="1:10" x14ac:dyDescent="0.15">
      <c r="A621" s="8">
        <v>2004</v>
      </c>
      <c r="B621" s="9">
        <v>38270</v>
      </c>
      <c r="C621" s="10">
        <v>23</v>
      </c>
      <c r="D621" s="11">
        <v>45.974000000000004</v>
      </c>
      <c r="E621" s="11">
        <v>54.025999999999996</v>
      </c>
      <c r="F621" s="8">
        <v>46.3</v>
      </c>
      <c r="G621" s="8">
        <v>48.9</v>
      </c>
      <c r="H621" s="8">
        <v>42.52</v>
      </c>
      <c r="I621" s="8">
        <v>46.85</v>
      </c>
      <c r="J621" s="8">
        <v>45.3</v>
      </c>
    </row>
    <row r="622" spans="1:10" x14ac:dyDescent="0.15">
      <c r="A622" s="8">
        <v>2004</v>
      </c>
      <c r="B622" s="9">
        <v>38271</v>
      </c>
      <c r="C622" s="10">
        <v>22</v>
      </c>
      <c r="D622" s="11">
        <v>45.974000000000004</v>
      </c>
      <c r="E622" s="11">
        <v>54.025999999999996</v>
      </c>
      <c r="F622" s="8">
        <v>46.3</v>
      </c>
      <c r="G622" s="8">
        <v>48.9</v>
      </c>
      <c r="H622" s="8">
        <v>42.52</v>
      </c>
      <c r="I622" s="8">
        <v>46.85</v>
      </c>
      <c r="J622" s="8">
        <v>45.3</v>
      </c>
    </row>
    <row r="623" spans="1:10" x14ac:dyDescent="0.15">
      <c r="A623" s="8">
        <v>2004</v>
      </c>
      <c r="B623" s="9">
        <v>38272</v>
      </c>
      <c r="C623" s="10">
        <v>21</v>
      </c>
      <c r="D623" s="11">
        <v>45.974000000000004</v>
      </c>
      <c r="E623" s="11">
        <v>54.025999999999996</v>
      </c>
      <c r="F623" s="8">
        <v>46.3</v>
      </c>
      <c r="G623" s="8">
        <v>48.9</v>
      </c>
      <c r="H623" s="8">
        <v>42.52</v>
      </c>
      <c r="I623" s="8">
        <v>46.85</v>
      </c>
      <c r="J623" s="8">
        <v>45.3</v>
      </c>
    </row>
    <row r="624" spans="1:10" x14ac:dyDescent="0.15">
      <c r="A624" s="8">
        <v>2004</v>
      </c>
      <c r="B624" s="9">
        <v>38273</v>
      </c>
      <c r="C624" s="10">
        <v>20</v>
      </c>
      <c r="D624" s="11">
        <v>45.974000000000004</v>
      </c>
      <c r="E624" s="11">
        <v>54.025999999999996</v>
      </c>
      <c r="F624" s="8">
        <v>46.3</v>
      </c>
      <c r="G624" s="8">
        <v>48.9</v>
      </c>
      <c r="H624" s="8">
        <v>42.52</v>
      </c>
      <c r="I624" s="8">
        <v>46.85</v>
      </c>
      <c r="J624" s="8">
        <v>45.3</v>
      </c>
    </row>
    <row r="625" spans="1:10" x14ac:dyDescent="0.15">
      <c r="A625" s="8">
        <v>2004</v>
      </c>
      <c r="B625" s="9">
        <v>38274</v>
      </c>
      <c r="C625" s="10">
        <v>19</v>
      </c>
      <c r="D625" s="11">
        <v>45.974000000000004</v>
      </c>
      <c r="E625" s="11">
        <v>54.025999999999996</v>
      </c>
      <c r="F625" s="8">
        <v>46.3</v>
      </c>
      <c r="G625" s="8">
        <v>48.9</v>
      </c>
      <c r="H625" s="8">
        <v>42.52</v>
      </c>
      <c r="I625" s="8">
        <v>46.85</v>
      </c>
      <c r="J625" s="8">
        <v>45.3</v>
      </c>
    </row>
    <row r="626" spans="1:10" x14ac:dyDescent="0.15">
      <c r="A626" s="8">
        <v>2004</v>
      </c>
      <c r="B626" s="9">
        <v>38275</v>
      </c>
      <c r="C626" s="10">
        <v>18</v>
      </c>
      <c r="D626" s="11">
        <v>45.974000000000004</v>
      </c>
      <c r="E626" s="11">
        <v>54.025999999999996</v>
      </c>
      <c r="F626" s="8">
        <v>46.3</v>
      </c>
      <c r="G626" s="8">
        <v>48.9</v>
      </c>
      <c r="H626" s="8">
        <v>42.52</v>
      </c>
      <c r="I626" s="8">
        <v>46.85</v>
      </c>
      <c r="J626" s="8">
        <v>45.3</v>
      </c>
    </row>
    <row r="627" spans="1:10" x14ac:dyDescent="0.15">
      <c r="A627" s="8">
        <v>2004</v>
      </c>
      <c r="B627" s="9">
        <v>38276</v>
      </c>
      <c r="C627" s="10">
        <v>17</v>
      </c>
      <c r="D627" s="11">
        <v>45.974000000000004</v>
      </c>
      <c r="E627" s="11">
        <v>54.025999999999996</v>
      </c>
      <c r="F627" s="8">
        <v>46.3</v>
      </c>
      <c r="G627" s="8">
        <v>48.9</v>
      </c>
      <c r="H627" s="8">
        <v>42.52</v>
      </c>
      <c r="I627" s="8">
        <v>46.85</v>
      </c>
      <c r="J627" s="8">
        <v>45.3</v>
      </c>
    </row>
    <row r="628" spans="1:10" x14ac:dyDescent="0.15">
      <c r="A628" s="8">
        <v>2004</v>
      </c>
      <c r="B628" s="9">
        <v>38277</v>
      </c>
      <c r="C628" s="10">
        <v>16</v>
      </c>
      <c r="D628" s="11">
        <v>45.974000000000004</v>
      </c>
      <c r="E628" s="11">
        <v>54.025999999999996</v>
      </c>
      <c r="F628" s="8">
        <v>46.3</v>
      </c>
      <c r="G628" s="8">
        <v>48.9</v>
      </c>
      <c r="H628" s="8">
        <v>42.52</v>
      </c>
      <c r="I628" s="8">
        <v>46.85</v>
      </c>
      <c r="J628" s="8">
        <v>45.3</v>
      </c>
    </row>
    <row r="629" spans="1:10" x14ac:dyDescent="0.15">
      <c r="A629" s="8">
        <v>2004</v>
      </c>
      <c r="B629" s="9">
        <v>38278</v>
      </c>
      <c r="C629" s="10">
        <v>15</v>
      </c>
      <c r="D629" s="11">
        <v>45.974000000000004</v>
      </c>
      <c r="E629" s="11">
        <v>54.025999999999996</v>
      </c>
      <c r="F629" s="8">
        <v>46.3</v>
      </c>
      <c r="G629" s="8">
        <v>48.9</v>
      </c>
      <c r="H629" s="8">
        <v>42.52</v>
      </c>
      <c r="I629" s="8">
        <v>46.85</v>
      </c>
      <c r="J629" s="8">
        <v>45.3</v>
      </c>
    </row>
    <row r="630" spans="1:10" x14ac:dyDescent="0.15">
      <c r="A630" s="8">
        <v>2004</v>
      </c>
      <c r="B630" s="9">
        <v>38279</v>
      </c>
      <c r="C630" s="10">
        <v>14</v>
      </c>
      <c r="D630" s="11">
        <v>45.974000000000004</v>
      </c>
      <c r="E630" s="11">
        <v>54.025999999999996</v>
      </c>
      <c r="F630" s="8">
        <v>46.3</v>
      </c>
      <c r="G630" s="8">
        <v>48.9</v>
      </c>
      <c r="H630" s="8">
        <v>42.52</v>
      </c>
      <c r="I630" s="8">
        <v>46.85</v>
      </c>
      <c r="J630" s="8">
        <v>45.3</v>
      </c>
    </row>
    <row r="631" spans="1:10" x14ac:dyDescent="0.15">
      <c r="A631" s="8">
        <v>2004</v>
      </c>
      <c r="B631" s="9">
        <v>38280</v>
      </c>
      <c r="C631" s="10">
        <v>13</v>
      </c>
      <c r="D631" s="11">
        <v>45.974000000000004</v>
      </c>
      <c r="E631" s="11">
        <v>54.025999999999996</v>
      </c>
      <c r="F631" s="8">
        <v>46.3</v>
      </c>
      <c r="G631" s="8">
        <v>48.9</v>
      </c>
      <c r="H631" s="8">
        <v>42.52</v>
      </c>
      <c r="I631" s="8">
        <v>46.85</v>
      </c>
      <c r="J631" s="8">
        <v>45.3</v>
      </c>
    </row>
    <row r="632" spans="1:10" x14ac:dyDescent="0.15">
      <c r="A632" s="8">
        <v>2004</v>
      </c>
      <c r="B632" s="9">
        <v>38281</v>
      </c>
      <c r="C632" s="10">
        <v>12</v>
      </c>
      <c r="D632" s="11">
        <v>45.974000000000004</v>
      </c>
      <c r="E632" s="11">
        <v>54.025999999999996</v>
      </c>
      <c r="F632" s="8">
        <v>46.3</v>
      </c>
      <c r="G632" s="8">
        <v>48.9</v>
      </c>
      <c r="H632" s="8">
        <v>42.52</v>
      </c>
      <c r="I632" s="8">
        <v>46.85</v>
      </c>
      <c r="J632" s="8">
        <v>45.3</v>
      </c>
    </row>
    <row r="633" spans="1:10" x14ac:dyDescent="0.15">
      <c r="A633" s="8">
        <v>2004</v>
      </c>
      <c r="B633" s="9">
        <v>38282</v>
      </c>
      <c r="C633" s="10">
        <v>11</v>
      </c>
      <c r="D633" s="11">
        <v>45.974000000000004</v>
      </c>
      <c r="E633" s="11">
        <v>54.025999999999996</v>
      </c>
      <c r="F633" s="8">
        <v>46.3</v>
      </c>
      <c r="G633" s="8">
        <v>48.9</v>
      </c>
      <c r="H633" s="8">
        <v>42.52</v>
      </c>
      <c r="I633" s="8">
        <v>46.85</v>
      </c>
      <c r="J633" s="8">
        <v>45.3</v>
      </c>
    </row>
    <row r="634" spans="1:10" x14ac:dyDescent="0.15">
      <c r="A634" s="8">
        <v>2004</v>
      </c>
      <c r="B634" s="9">
        <v>38283</v>
      </c>
      <c r="C634" s="10">
        <v>10</v>
      </c>
      <c r="D634" s="11">
        <v>45.974000000000004</v>
      </c>
      <c r="E634" s="11">
        <v>54.025999999999996</v>
      </c>
      <c r="F634" s="8">
        <v>46.3</v>
      </c>
      <c r="G634" s="8">
        <v>48.9</v>
      </c>
      <c r="H634" s="8">
        <v>42.52</v>
      </c>
      <c r="I634" s="8">
        <v>46.85</v>
      </c>
      <c r="J634" s="8">
        <v>45.3</v>
      </c>
    </row>
    <row r="635" spans="1:10" x14ac:dyDescent="0.15">
      <c r="A635" s="8">
        <v>2004</v>
      </c>
      <c r="B635" s="9">
        <v>38284</v>
      </c>
      <c r="C635" s="10">
        <v>9</v>
      </c>
      <c r="D635" s="11">
        <v>45.974000000000004</v>
      </c>
      <c r="E635" s="11">
        <v>54.025999999999996</v>
      </c>
      <c r="F635" s="8">
        <v>46.3</v>
      </c>
      <c r="G635" s="8">
        <v>48.9</v>
      </c>
      <c r="H635" s="8">
        <v>42.52</v>
      </c>
      <c r="I635" s="8">
        <v>46.85</v>
      </c>
      <c r="J635" s="8">
        <v>45.3</v>
      </c>
    </row>
    <row r="636" spans="1:10" x14ac:dyDescent="0.15">
      <c r="A636" s="8">
        <v>2004</v>
      </c>
      <c r="B636" s="9">
        <v>38285</v>
      </c>
      <c r="C636" s="10">
        <v>8</v>
      </c>
      <c r="D636" s="11">
        <v>45.974000000000004</v>
      </c>
      <c r="E636" s="11">
        <v>54.025999999999996</v>
      </c>
      <c r="F636" s="8">
        <v>46.3</v>
      </c>
      <c r="G636" s="8">
        <v>48.9</v>
      </c>
      <c r="H636" s="8">
        <v>42.52</v>
      </c>
      <c r="I636" s="8">
        <v>46.85</v>
      </c>
      <c r="J636" s="8">
        <v>45.3</v>
      </c>
    </row>
    <row r="637" spans="1:10" x14ac:dyDescent="0.15">
      <c r="A637" s="8">
        <v>2004</v>
      </c>
      <c r="B637" s="9">
        <v>38286</v>
      </c>
      <c r="C637" s="10">
        <v>7</v>
      </c>
      <c r="D637" s="11">
        <v>45.974000000000004</v>
      </c>
      <c r="E637" s="11">
        <v>54.025999999999996</v>
      </c>
      <c r="F637" s="8">
        <v>46.3</v>
      </c>
      <c r="G637" s="8">
        <v>48.9</v>
      </c>
      <c r="H637" s="8">
        <v>42.52</v>
      </c>
      <c r="I637" s="8">
        <v>46.85</v>
      </c>
      <c r="J637" s="8">
        <v>45.3</v>
      </c>
    </row>
    <row r="638" spans="1:10" x14ac:dyDescent="0.15">
      <c r="A638" s="8">
        <v>2004</v>
      </c>
      <c r="B638" s="9">
        <v>38287</v>
      </c>
      <c r="C638" s="10">
        <v>6</v>
      </c>
      <c r="D638" s="11">
        <v>45.974000000000004</v>
      </c>
      <c r="E638" s="11">
        <v>54.025999999999996</v>
      </c>
      <c r="F638" s="8">
        <v>46.3</v>
      </c>
      <c r="G638" s="8">
        <v>48.9</v>
      </c>
      <c r="H638" s="8">
        <v>42.52</v>
      </c>
      <c r="I638" s="8">
        <v>46.85</v>
      </c>
      <c r="J638" s="8">
        <v>45.3</v>
      </c>
    </row>
    <row r="639" spans="1:10" x14ac:dyDescent="0.15">
      <c r="A639" s="8">
        <v>2004</v>
      </c>
      <c r="B639" s="9">
        <v>38288</v>
      </c>
      <c r="C639" s="10">
        <v>5</v>
      </c>
      <c r="D639" s="11">
        <v>45.974000000000004</v>
      </c>
      <c r="E639" s="11">
        <v>54.025999999999996</v>
      </c>
      <c r="F639" s="8">
        <v>46.3</v>
      </c>
      <c r="G639" s="8">
        <v>48.9</v>
      </c>
      <c r="H639" s="8">
        <v>42.52</v>
      </c>
      <c r="I639" s="8">
        <v>46.85</v>
      </c>
      <c r="J639" s="8">
        <v>45.3</v>
      </c>
    </row>
    <row r="640" spans="1:10" x14ac:dyDescent="0.15">
      <c r="A640" s="8">
        <v>2004</v>
      </c>
      <c r="B640" s="9">
        <v>38289</v>
      </c>
      <c r="C640" s="10">
        <v>4</v>
      </c>
      <c r="D640" s="11">
        <v>45.909999999999989</v>
      </c>
      <c r="E640" s="11">
        <v>54.090000000000011</v>
      </c>
      <c r="F640" s="8">
        <v>46.3</v>
      </c>
      <c r="G640" s="8">
        <v>48.8</v>
      </c>
      <c r="H640" s="8">
        <v>42.3</v>
      </c>
      <c r="I640" s="8">
        <v>46.85</v>
      </c>
      <c r="J640" s="8">
        <v>45.3</v>
      </c>
    </row>
    <row r="641" spans="1:10" x14ac:dyDescent="0.15">
      <c r="A641" s="8">
        <v>2004</v>
      </c>
      <c r="B641" s="9">
        <v>38290</v>
      </c>
      <c r="C641" s="10">
        <v>3</v>
      </c>
      <c r="D641" s="11">
        <v>45.909999999999989</v>
      </c>
      <c r="E641" s="11">
        <v>54.090000000000011</v>
      </c>
      <c r="F641" s="8">
        <v>46.3</v>
      </c>
      <c r="G641" s="8">
        <v>48.8</v>
      </c>
      <c r="H641" s="8">
        <v>42.3</v>
      </c>
      <c r="I641" s="8">
        <v>46.85</v>
      </c>
      <c r="J641" s="8">
        <v>45.3</v>
      </c>
    </row>
    <row r="642" spans="1:10" x14ac:dyDescent="0.15">
      <c r="A642" s="8">
        <v>2004</v>
      </c>
      <c r="B642" s="9">
        <v>38291</v>
      </c>
      <c r="C642" s="10">
        <v>2</v>
      </c>
      <c r="D642" s="11">
        <v>45.909999999999989</v>
      </c>
      <c r="E642" s="11">
        <v>54.090000000000011</v>
      </c>
      <c r="F642" s="8">
        <v>46.3</v>
      </c>
      <c r="G642" s="8">
        <v>48.8</v>
      </c>
      <c r="H642" s="8">
        <v>42.3</v>
      </c>
      <c r="I642" s="8">
        <v>46.85</v>
      </c>
      <c r="J642" s="8">
        <v>45.3</v>
      </c>
    </row>
    <row r="643" spans="1:10" x14ac:dyDescent="0.15">
      <c r="A643" s="8">
        <v>2004</v>
      </c>
      <c r="B643" s="9">
        <v>38292</v>
      </c>
      <c r="C643" s="10">
        <v>1</v>
      </c>
      <c r="D643" s="11">
        <v>45.909999999999989</v>
      </c>
      <c r="E643" s="11">
        <v>54.090000000000011</v>
      </c>
      <c r="F643" s="8">
        <v>46.3</v>
      </c>
      <c r="G643" s="8">
        <v>48.8</v>
      </c>
      <c r="H643" s="8">
        <v>42.3</v>
      </c>
      <c r="I643" s="8">
        <v>46.85</v>
      </c>
      <c r="J643" s="8">
        <v>45.3</v>
      </c>
    </row>
    <row r="644" spans="1:10" x14ac:dyDescent="0.15">
      <c r="A644" s="8">
        <v>2004</v>
      </c>
      <c r="B644" s="9">
        <v>38293</v>
      </c>
      <c r="C644" s="10">
        <v>0</v>
      </c>
      <c r="D644" s="11">
        <v>45.909999999999989</v>
      </c>
      <c r="E644" s="11">
        <v>54.090000000000011</v>
      </c>
      <c r="F644" s="8">
        <v>46.3</v>
      </c>
      <c r="G644" s="8">
        <v>48.8</v>
      </c>
      <c r="H644" s="8">
        <v>42.3</v>
      </c>
      <c r="I644" s="8">
        <v>46.85</v>
      </c>
      <c r="J644" s="8">
        <v>45.3</v>
      </c>
    </row>
    <row r="645" spans="1:10" x14ac:dyDescent="0.15">
      <c r="A645" s="6" t="s">
        <v>0</v>
      </c>
      <c r="B645" s="6" t="s">
        <v>1</v>
      </c>
      <c r="C645" s="6" t="s">
        <v>2</v>
      </c>
      <c r="D645" s="6" t="s">
        <v>4</v>
      </c>
      <c r="E645" s="6" t="s">
        <v>5</v>
      </c>
      <c r="F645" s="6" t="s">
        <v>162</v>
      </c>
      <c r="G645" s="6" t="s">
        <v>163</v>
      </c>
      <c r="H645" s="6" t="s">
        <v>161</v>
      </c>
      <c r="I645" s="6" t="s">
        <v>165</v>
      </c>
      <c r="J645" s="6" t="s">
        <v>160</v>
      </c>
    </row>
    <row r="646" spans="1:10" x14ac:dyDescent="0.15">
      <c r="A646" s="8">
        <v>2008</v>
      </c>
      <c r="B646" s="9">
        <v>39022</v>
      </c>
      <c r="C646" s="10">
        <v>734</v>
      </c>
      <c r="D646" s="11">
        <v>53.5</v>
      </c>
      <c r="E646" s="11">
        <v>46.5</v>
      </c>
      <c r="F646" s="8" t="s">
        <v>162</v>
      </c>
      <c r="G646" s="8" t="s">
        <v>163</v>
      </c>
      <c r="H646" s="8">
        <v>53.5</v>
      </c>
      <c r="I646" s="8" t="s">
        <v>165</v>
      </c>
      <c r="J646" s="8" t="s">
        <v>160</v>
      </c>
    </row>
    <row r="647" spans="1:10" x14ac:dyDescent="0.15">
      <c r="A647" s="8">
        <v>2008</v>
      </c>
      <c r="B647" s="9">
        <v>39023</v>
      </c>
      <c r="C647" s="10">
        <v>733</v>
      </c>
      <c r="D647" s="11">
        <v>53.5</v>
      </c>
      <c r="E647" s="11">
        <v>46.5</v>
      </c>
      <c r="F647" s="8" t="s">
        <v>162</v>
      </c>
      <c r="G647" s="8" t="s">
        <v>163</v>
      </c>
      <c r="H647" s="8">
        <v>53.5</v>
      </c>
      <c r="I647" s="8" t="s">
        <v>165</v>
      </c>
      <c r="J647" s="8" t="s">
        <v>160</v>
      </c>
    </row>
    <row r="648" spans="1:10" x14ac:dyDescent="0.15">
      <c r="A648" s="8">
        <v>2008</v>
      </c>
      <c r="B648" s="9">
        <v>39024</v>
      </c>
      <c r="C648" s="10">
        <v>732</v>
      </c>
      <c r="D648" s="11">
        <v>53.5</v>
      </c>
      <c r="E648" s="11">
        <v>46.5</v>
      </c>
      <c r="F648" s="8" t="s">
        <v>162</v>
      </c>
      <c r="G648" s="8" t="s">
        <v>163</v>
      </c>
      <c r="H648" s="8">
        <v>53.5</v>
      </c>
      <c r="I648" s="8" t="s">
        <v>165</v>
      </c>
      <c r="J648" s="8" t="s">
        <v>160</v>
      </c>
    </row>
    <row r="649" spans="1:10" x14ac:dyDescent="0.15">
      <c r="A649" s="8">
        <v>2008</v>
      </c>
      <c r="B649" s="9">
        <v>39025</v>
      </c>
      <c r="C649" s="10">
        <v>731</v>
      </c>
      <c r="D649" s="11">
        <v>53.5</v>
      </c>
      <c r="E649" s="11">
        <v>46.5</v>
      </c>
      <c r="F649" s="8" t="s">
        <v>162</v>
      </c>
      <c r="G649" s="8" t="s">
        <v>163</v>
      </c>
      <c r="H649" s="8">
        <v>53.5</v>
      </c>
      <c r="I649" s="8" t="s">
        <v>165</v>
      </c>
      <c r="J649" s="8" t="s">
        <v>160</v>
      </c>
    </row>
    <row r="650" spans="1:10" x14ac:dyDescent="0.15">
      <c r="A650" s="8">
        <v>2008</v>
      </c>
      <c r="B650" s="9">
        <v>39026</v>
      </c>
      <c r="C650" s="10">
        <v>730</v>
      </c>
      <c r="D650" s="11">
        <v>53.5</v>
      </c>
      <c r="E650" s="11">
        <v>46.5</v>
      </c>
      <c r="F650" s="8" t="s">
        <v>162</v>
      </c>
      <c r="G650" s="8" t="s">
        <v>163</v>
      </c>
      <c r="H650" s="8">
        <v>53.5</v>
      </c>
      <c r="I650" s="8" t="s">
        <v>165</v>
      </c>
      <c r="J650" s="8" t="s">
        <v>160</v>
      </c>
    </row>
    <row r="651" spans="1:10" x14ac:dyDescent="0.15">
      <c r="A651" s="8">
        <v>2008</v>
      </c>
      <c r="B651" s="9">
        <v>39027</v>
      </c>
      <c r="C651" s="10">
        <v>729</v>
      </c>
      <c r="D651" s="11">
        <v>53.5</v>
      </c>
      <c r="E651" s="11">
        <v>46.5</v>
      </c>
      <c r="F651" s="8" t="s">
        <v>162</v>
      </c>
      <c r="G651" s="8" t="s">
        <v>163</v>
      </c>
      <c r="H651" s="8">
        <v>53.5</v>
      </c>
      <c r="I651" s="8" t="s">
        <v>165</v>
      </c>
      <c r="J651" s="8" t="s">
        <v>160</v>
      </c>
    </row>
    <row r="652" spans="1:10" x14ac:dyDescent="0.15">
      <c r="A652" s="8">
        <v>2008</v>
      </c>
      <c r="B652" s="9">
        <v>39028</v>
      </c>
      <c r="C652" s="10">
        <v>728</v>
      </c>
      <c r="D652" s="11">
        <v>53.5</v>
      </c>
      <c r="E652" s="11">
        <v>46.5</v>
      </c>
      <c r="F652" s="8" t="s">
        <v>162</v>
      </c>
      <c r="G652" s="8" t="s">
        <v>163</v>
      </c>
      <c r="H652" s="8">
        <v>53.5</v>
      </c>
      <c r="I652" s="8" t="s">
        <v>165</v>
      </c>
      <c r="J652" s="8" t="s">
        <v>160</v>
      </c>
    </row>
    <row r="653" spans="1:10" x14ac:dyDescent="0.15">
      <c r="A653" s="8">
        <v>2008</v>
      </c>
      <c r="B653" s="9">
        <v>39029</v>
      </c>
      <c r="C653" s="10">
        <v>727</v>
      </c>
      <c r="D653" s="11">
        <v>53.5</v>
      </c>
      <c r="E653" s="11">
        <v>46.5</v>
      </c>
      <c r="F653" s="8" t="s">
        <v>162</v>
      </c>
      <c r="G653" s="8" t="s">
        <v>163</v>
      </c>
      <c r="H653" s="8">
        <v>53.5</v>
      </c>
      <c r="I653" s="8" t="s">
        <v>165</v>
      </c>
      <c r="J653" s="8" t="s">
        <v>160</v>
      </c>
    </row>
    <row r="654" spans="1:10" x14ac:dyDescent="0.15">
      <c r="A654" s="8">
        <v>2008</v>
      </c>
      <c r="B654" s="9">
        <v>39030</v>
      </c>
      <c r="C654" s="10">
        <v>726</v>
      </c>
      <c r="D654" s="11">
        <v>53.5</v>
      </c>
      <c r="E654" s="11">
        <v>46.5</v>
      </c>
      <c r="F654" s="8" t="s">
        <v>162</v>
      </c>
      <c r="G654" s="8" t="s">
        <v>163</v>
      </c>
      <c r="H654" s="8">
        <v>53.5</v>
      </c>
      <c r="I654" s="8" t="s">
        <v>165</v>
      </c>
      <c r="J654" s="8" t="s">
        <v>160</v>
      </c>
    </row>
    <row r="655" spans="1:10" x14ac:dyDescent="0.15">
      <c r="A655" s="8">
        <v>2008</v>
      </c>
      <c r="B655" s="9">
        <v>39031</v>
      </c>
      <c r="C655" s="10">
        <v>725</v>
      </c>
      <c r="D655" s="11">
        <v>53.5</v>
      </c>
      <c r="E655" s="11">
        <v>46.5</v>
      </c>
      <c r="F655" s="8" t="s">
        <v>162</v>
      </c>
      <c r="G655" s="8" t="s">
        <v>163</v>
      </c>
      <c r="H655" s="8">
        <v>53.5</v>
      </c>
      <c r="I655" s="8" t="s">
        <v>165</v>
      </c>
      <c r="J655" s="8" t="s">
        <v>160</v>
      </c>
    </row>
    <row r="656" spans="1:10" x14ac:dyDescent="0.15">
      <c r="A656" s="8">
        <v>2008</v>
      </c>
      <c r="B656" s="9">
        <v>39032</v>
      </c>
      <c r="C656" s="10">
        <v>724</v>
      </c>
      <c r="D656" s="11">
        <v>53.5</v>
      </c>
      <c r="E656" s="11">
        <v>46.5</v>
      </c>
      <c r="F656" s="8" t="s">
        <v>162</v>
      </c>
      <c r="G656" s="8" t="s">
        <v>163</v>
      </c>
      <c r="H656" s="8">
        <v>53.5</v>
      </c>
      <c r="I656" s="8" t="s">
        <v>165</v>
      </c>
      <c r="J656" s="8" t="s">
        <v>160</v>
      </c>
    </row>
    <row r="657" spans="1:10" x14ac:dyDescent="0.15">
      <c r="A657" s="8">
        <v>2008</v>
      </c>
      <c r="B657" s="9">
        <v>39033</v>
      </c>
      <c r="C657" s="10">
        <v>723</v>
      </c>
      <c r="D657" s="11">
        <v>53.5</v>
      </c>
      <c r="E657" s="11">
        <v>46.5</v>
      </c>
      <c r="F657" s="8" t="s">
        <v>162</v>
      </c>
      <c r="G657" s="8" t="s">
        <v>163</v>
      </c>
      <c r="H657" s="8">
        <v>53.5</v>
      </c>
      <c r="I657" s="8" t="s">
        <v>165</v>
      </c>
      <c r="J657" s="8" t="s">
        <v>160</v>
      </c>
    </row>
    <row r="658" spans="1:10" x14ac:dyDescent="0.15">
      <c r="A658" s="8">
        <v>2008</v>
      </c>
      <c r="B658" s="9">
        <v>39034</v>
      </c>
      <c r="C658" s="10">
        <v>722</v>
      </c>
      <c r="D658" s="11">
        <v>53.5</v>
      </c>
      <c r="E658" s="11">
        <v>46.5</v>
      </c>
      <c r="F658" s="8" t="s">
        <v>162</v>
      </c>
      <c r="G658" s="8" t="s">
        <v>163</v>
      </c>
      <c r="H658" s="8">
        <v>53.5</v>
      </c>
      <c r="I658" s="8" t="s">
        <v>165</v>
      </c>
      <c r="J658" s="8" t="s">
        <v>160</v>
      </c>
    </row>
    <row r="659" spans="1:10" x14ac:dyDescent="0.15">
      <c r="A659" s="8">
        <v>2008</v>
      </c>
      <c r="B659" s="9">
        <v>39035</v>
      </c>
      <c r="C659" s="10">
        <v>721</v>
      </c>
      <c r="D659" s="11">
        <v>53.5</v>
      </c>
      <c r="E659" s="11">
        <v>46.5</v>
      </c>
      <c r="F659" s="8" t="s">
        <v>162</v>
      </c>
      <c r="G659" s="8" t="s">
        <v>163</v>
      </c>
      <c r="H659" s="8">
        <v>53.5</v>
      </c>
      <c r="I659" s="8" t="s">
        <v>165</v>
      </c>
      <c r="J659" s="8" t="s">
        <v>160</v>
      </c>
    </row>
    <row r="660" spans="1:10" x14ac:dyDescent="0.15">
      <c r="A660" s="8">
        <v>2008</v>
      </c>
      <c r="B660" s="9">
        <v>39036</v>
      </c>
      <c r="C660" s="10">
        <v>720</v>
      </c>
      <c r="D660" s="11">
        <v>53.5</v>
      </c>
      <c r="E660" s="11">
        <v>46.5</v>
      </c>
      <c r="F660" s="8" t="s">
        <v>162</v>
      </c>
      <c r="G660" s="8" t="s">
        <v>163</v>
      </c>
      <c r="H660" s="8">
        <v>53.5</v>
      </c>
      <c r="I660" s="8" t="s">
        <v>165</v>
      </c>
      <c r="J660" s="8" t="s">
        <v>160</v>
      </c>
    </row>
    <row r="661" spans="1:10" x14ac:dyDescent="0.15">
      <c r="A661" s="8">
        <v>2008</v>
      </c>
      <c r="B661" s="9">
        <v>39037</v>
      </c>
      <c r="C661" s="10">
        <v>719</v>
      </c>
      <c r="D661" s="11">
        <v>53.5</v>
      </c>
      <c r="E661" s="11">
        <v>46.5</v>
      </c>
      <c r="F661" s="8" t="s">
        <v>162</v>
      </c>
      <c r="G661" s="8" t="s">
        <v>163</v>
      </c>
      <c r="H661" s="8">
        <v>53.5</v>
      </c>
      <c r="I661" s="8" t="s">
        <v>165</v>
      </c>
      <c r="J661" s="8" t="s">
        <v>160</v>
      </c>
    </row>
    <row r="662" spans="1:10" x14ac:dyDescent="0.15">
      <c r="A662" s="8">
        <v>2008</v>
      </c>
      <c r="B662" s="9">
        <v>39038</v>
      </c>
      <c r="C662" s="10">
        <v>718</v>
      </c>
      <c r="D662" s="11">
        <v>53.5</v>
      </c>
      <c r="E662" s="11">
        <v>46.5</v>
      </c>
      <c r="F662" s="8" t="s">
        <v>162</v>
      </c>
      <c r="G662" s="8" t="s">
        <v>163</v>
      </c>
      <c r="H662" s="8">
        <v>53.5</v>
      </c>
      <c r="I662" s="8" t="s">
        <v>165</v>
      </c>
      <c r="J662" s="8" t="s">
        <v>160</v>
      </c>
    </row>
    <row r="663" spans="1:10" x14ac:dyDescent="0.15">
      <c r="A663" s="8">
        <v>2008</v>
      </c>
      <c r="B663" s="9">
        <v>39039</v>
      </c>
      <c r="C663" s="10">
        <v>717</v>
      </c>
      <c r="D663" s="11">
        <v>53.5</v>
      </c>
      <c r="E663" s="11">
        <v>46.5</v>
      </c>
      <c r="F663" s="8" t="s">
        <v>162</v>
      </c>
      <c r="G663" s="8" t="s">
        <v>163</v>
      </c>
      <c r="H663" s="8">
        <v>53.5</v>
      </c>
      <c r="I663" s="8" t="s">
        <v>165</v>
      </c>
      <c r="J663" s="8" t="s">
        <v>160</v>
      </c>
    </row>
    <row r="664" spans="1:10" x14ac:dyDescent="0.15">
      <c r="A664" s="8">
        <v>2008</v>
      </c>
      <c r="B664" s="9">
        <v>39040</v>
      </c>
      <c r="C664" s="10">
        <v>716</v>
      </c>
      <c r="D664" s="11">
        <v>53.5</v>
      </c>
      <c r="E664" s="11">
        <v>46.5</v>
      </c>
      <c r="F664" s="8" t="s">
        <v>162</v>
      </c>
      <c r="G664" s="8" t="s">
        <v>163</v>
      </c>
      <c r="H664" s="8">
        <v>53.5</v>
      </c>
      <c r="I664" s="8" t="s">
        <v>165</v>
      </c>
      <c r="J664" s="8" t="s">
        <v>160</v>
      </c>
    </row>
    <row r="665" spans="1:10" x14ac:dyDescent="0.15">
      <c r="A665" s="8">
        <v>2008</v>
      </c>
      <c r="B665" s="9">
        <v>39041</v>
      </c>
      <c r="C665" s="10">
        <v>715</v>
      </c>
      <c r="D665" s="11">
        <v>53.5</v>
      </c>
      <c r="E665" s="11">
        <v>46.5</v>
      </c>
      <c r="F665" s="8" t="s">
        <v>162</v>
      </c>
      <c r="G665" s="8" t="s">
        <v>163</v>
      </c>
      <c r="H665" s="8">
        <v>53.5</v>
      </c>
      <c r="I665" s="8" t="s">
        <v>165</v>
      </c>
      <c r="J665" s="8" t="s">
        <v>160</v>
      </c>
    </row>
    <row r="666" spans="1:10" x14ac:dyDescent="0.15">
      <c r="A666" s="8">
        <v>2008</v>
      </c>
      <c r="B666" s="9">
        <v>39042</v>
      </c>
      <c r="C666" s="10">
        <v>714</v>
      </c>
      <c r="D666" s="11">
        <v>53.5</v>
      </c>
      <c r="E666" s="11">
        <v>46.5</v>
      </c>
      <c r="F666" s="8" t="s">
        <v>162</v>
      </c>
      <c r="G666" s="8" t="s">
        <v>163</v>
      </c>
      <c r="H666" s="8">
        <v>53.5</v>
      </c>
      <c r="I666" s="8" t="s">
        <v>165</v>
      </c>
      <c r="J666" s="8" t="s">
        <v>160</v>
      </c>
    </row>
    <row r="667" spans="1:10" x14ac:dyDescent="0.15">
      <c r="A667" s="8">
        <v>2008</v>
      </c>
      <c r="B667" s="9">
        <v>39043</v>
      </c>
      <c r="C667" s="10">
        <v>713</v>
      </c>
      <c r="D667" s="11">
        <v>53.5</v>
      </c>
      <c r="E667" s="11">
        <v>46.5</v>
      </c>
      <c r="F667" s="8" t="s">
        <v>162</v>
      </c>
      <c r="G667" s="8" t="s">
        <v>163</v>
      </c>
      <c r="H667" s="8">
        <v>53.5</v>
      </c>
      <c r="I667" s="8" t="s">
        <v>165</v>
      </c>
      <c r="J667" s="8" t="s">
        <v>160</v>
      </c>
    </row>
    <row r="668" spans="1:10" x14ac:dyDescent="0.15">
      <c r="A668" s="8">
        <v>2008</v>
      </c>
      <c r="B668" s="9">
        <v>39044</v>
      </c>
      <c r="C668" s="10">
        <v>712</v>
      </c>
      <c r="D668" s="11">
        <v>53.5</v>
      </c>
      <c r="E668" s="11">
        <v>46.5</v>
      </c>
      <c r="F668" s="8" t="s">
        <v>162</v>
      </c>
      <c r="G668" s="8" t="s">
        <v>163</v>
      </c>
      <c r="H668" s="8">
        <v>53.5</v>
      </c>
      <c r="I668" s="8" t="s">
        <v>165</v>
      </c>
      <c r="J668" s="8" t="s">
        <v>160</v>
      </c>
    </row>
    <row r="669" spans="1:10" x14ac:dyDescent="0.15">
      <c r="A669" s="8">
        <v>2008</v>
      </c>
      <c r="B669" s="9">
        <v>39045</v>
      </c>
      <c r="C669" s="10">
        <v>711</v>
      </c>
      <c r="D669" s="11">
        <v>53.5</v>
      </c>
      <c r="E669" s="11">
        <v>46.5</v>
      </c>
      <c r="F669" s="8" t="s">
        <v>162</v>
      </c>
      <c r="G669" s="8" t="s">
        <v>163</v>
      </c>
      <c r="H669" s="8">
        <v>53.5</v>
      </c>
      <c r="I669" s="8" t="s">
        <v>165</v>
      </c>
      <c r="J669" s="8" t="s">
        <v>160</v>
      </c>
    </row>
    <row r="670" spans="1:10" x14ac:dyDescent="0.15">
      <c r="A670" s="8">
        <v>2008</v>
      </c>
      <c r="B670" s="9">
        <v>39046</v>
      </c>
      <c r="C670" s="10">
        <v>710</v>
      </c>
      <c r="D670" s="11">
        <v>53.5</v>
      </c>
      <c r="E670" s="11">
        <v>46.5</v>
      </c>
      <c r="F670" s="8" t="s">
        <v>162</v>
      </c>
      <c r="G670" s="8" t="s">
        <v>163</v>
      </c>
      <c r="H670" s="8">
        <v>53.5</v>
      </c>
      <c r="I670" s="8" t="s">
        <v>165</v>
      </c>
      <c r="J670" s="8" t="s">
        <v>160</v>
      </c>
    </row>
    <row r="671" spans="1:10" x14ac:dyDescent="0.15">
      <c r="A671" s="8">
        <v>2008</v>
      </c>
      <c r="B671" s="9">
        <v>39047</v>
      </c>
      <c r="C671" s="10">
        <v>709</v>
      </c>
      <c r="D671" s="11">
        <v>53.5</v>
      </c>
      <c r="E671" s="11">
        <v>46.5</v>
      </c>
      <c r="F671" s="8" t="s">
        <v>162</v>
      </c>
      <c r="G671" s="8" t="s">
        <v>163</v>
      </c>
      <c r="H671" s="8">
        <v>53.5</v>
      </c>
      <c r="I671" s="8" t="s">
        <v>165</v>
      </c>
      <c r="J671" s="8" t="s">
        <v>160</v>
      </c>
    </row>
    <row r="672" spans="1:10" x14ac:dyDescent="0.15">
      <c r="A672" s="8">
        <v>2008</v>
      </c>
      <c r="B672" s="9">
        <v>39048</v>
      </c>
      <c r="C672" s="10">
        <v>708</v>
      </c>
      <c r="D672" s="11">
        <v>53.5</v>
      </c>
      <c r="E672" s="11">
        <v>46.5</v>
      </c>
      <c r="F672" s="8" t="s">
        <v>162</v>
      </c>
      <c r="G672" s="8" t="s">
        <v>163</v>
      </c>
      <c r="H672" s="8">
        <v>53.5</v>
      </c>
      <c r="I672" s="8" t="s">
        <v>165</v>
      </c>
      <c r="J672" s="8" t="s">
        <v>160</v>
      </c>
    </row>
    <row r="673" spans="1:10" x14ac:dyDescent="0.15">
      <c r="A673" s="8">
        <v>2008</v>
      </c>
      <c r="B673" s="9">
        <v>39049</v>
      </c>
      <c r="C673" s="10">
        <v>707</v>
      </c>
      <c r="D673" s="11">
        <v>53.5</v>
      </c>
      <c r="E673" s="11">
        <v>46.5</v>
      </c>
      <c r="F673" s="8" t="s">
        <v>162</v>
      </c>
      <c r="G673" s="8" t="s">
        <v>163</v>
      </c>
      <c r="H673" s="8">
        <v>53.5</v>
      </c>
      <c r="I673" s="8" t="s">
        <v>165</v>
      </c>
      <c r="J673" s="8" t="s">
        <v>160</v>
      </c>
    </row>
    <row r="674" spans="1:10" x14ac:dyDescent="0.15">
      <c r="A674" s="8">
        <v>2008</v>
      </c>
      <c r="B674" s="9">
        <v>39050</v>
      </c>
      <c r="C674" s="10">
        <v>706</v>
      </c>
      <c r="D674" s="11">
        <v>53.5</v>
      </c>
      <c r="E674" s="11">
        <v>46.5</v>
      </c>
      <c r="F674" s="8" t="s">
        <v>162</v>
      </c>
      <c r="G674" s="8" t="s">
        <v>163</v>
      </c>
      <c r="H674" s="8">
        <v>53.5</v>
      </c>
      <c r="I674" s="8" t="s">
        <v>165</v>
      </c>
      <c r="J674" s="8" t="s">
        <v>160</v>
      </c>
    </row>
    <row r="675" spans="1:10" x14ac:dyDescent="0.15">
      <c r="A675" s="8">
        <v>2008</v>
      </c>
      <c r="B675" s="9">
        <v>39051</v>
      </c>
      <c r="C675" s="10">
        <v>705</v>
      </c>
      <c r="D675" s="11">
        <v>53.5</v>
      </c>
      <c r="E675" s="11">
        <v>46.5</v>
      </c>
      <c r="F675" s="8" t="s">
        <v>162</v>
      </c>
      <c r="G675" s="8" t="s">
        <v>163</v>
      </c>
      <c r="H675" s="8">
        <v>53.5</v>
      </c>
      <c r="I675" s="8" t="s">
        <v>165</v>
      </c>
      <c r="J675" s="8" t="s">
        <v>160</v>
      </c>
    </row>
    <row r="676" spans="1:10" x14ac:dyDescent="0.15">
      <c r="A676" s="8">
        <v>2008</v>
      </c>
      <c r="B676" s="9">
        <v>39052</v>
      </c>
      <c r="C676" s="10">
        <v>704</v>
      </c>
      <c r="D676" s="11">
        <v>53.5</v>
      </c>
      <c r="E676" s="11">
        <v>46.5</v>
      </c>
      <c r="F676" s="8" t="s">
        <v>162</v>
      </c>
      <c r="G676" s="8" t="s">
        <v>163</v>
      </c>
      <c r="H676" s="8">
        <v>53.5</v>
      </c>
      <c r="I676" s="8" t="s">
        <v>165</v>
      </c>
      <c r="J676" s="8" t="s">
        <v>160</v>
      </c>
    </row>
    <row r="677" spans="1:10" x14ac:dyDescent="0.15">
      <c r="A677" s="8">
        <v>2008</v>
      </c>
      <c r="B677" s="9">
        <v>39053</v>
      </c>
      <c r="C677" s="10">
        <v>703</v>
      </c>
      <c r="D677" s="11">
        <v>53.5</v>
      </c>
      <c r="E677" s="11">
        <v>46.5</v>
      </c>
      <c r="F677" s="8" t="s">
        <v>162</v>
      </c>
      <c r="G677" s="8" t="s">
        <v>163</v>
      </c>
      <c r="H677" s="8">
        <v>53.5</v>
      </c>
      <c r="I677" s="8" t="s">
        <v>165</v>
      </c>
      <c r="J677" s="8" t="s">
        <v>160</v>
      </c>
    </row>
    <row r="678" spans="1:10" x14ac:dyDescent="0.15">
      <c r="A678" s="8">
        <v>2008</v>
      </c>
      <c r="B678" s="9">
        <v>39054</v>
      </c>
      <c r="C678" s="10">
        <v>702</v>
      </c>
      <c r="D678" s="11">
        <v>53.5</v>
      </c>
      <c r="E678" s="11">
        <v>46.5</v>
      </c>
      <c r="F678" s="8" t="s">
        <v>162</v>
      </c>
      <c r="G678" s="8" t="s">
        <v>163</v>
      </c>
      <c r="H678" s="8">
        <v>53.5</v>
      </c>
      <c r="I678" s="8" t="s">
        <v>165</v>
      </c>
      <c r="J678" s="8" t="s">
        <v>160</v>
      </c>
    </row>
    <row r="679" spans="1:10" x14ac:dyDescent="0.15">
      <c r="A679" s="8">
        <v>2008</v>
      </c>
      <c r="B679" s="9">
        <v>39055</v>
      </c>
      <c r="C679" s="10">
        <v>701</v>
      </c>
      <c r="D679" s="11">
        <v>53.5</v>
      </c>
      <c r="E679" s="11">
        <v>46.5</v>
      </c>
      <c r="F679" s="8" t="s">
        <v>162</v>
      </c>
      <c r="G679" s="8" t="s">
        <v>163</v>
      </c>
      <c r="H679" s="8">
        <v>53.5</v>
      </c>
      <c r="I679" s="8" t="s">
        <v>165</v>
      </c>
      <c r="J679" s="8" t="s">
        <v>160</v>
      </c>
    </row>
    <row r="680" spans="1:10" x14ac:dyDescent="0.15">
      <c r="A680" s="8">
        <v>2008</v>
      </c>
      <c r="B680" s="9">
        <v>39056</v>
      </c>
      <c r="C680" s="10">
        <v>700</v>
      </c>
      <c r="D680" s="11">
        <v>53.5</v>
      </c>
      <c r="E680" s="11">
        <v>46.5</v>
      </c>
      <c r="F680" s="8" t="s">
        <v>162</v>
      </c>
      <c r="G680" s="8" t="s">
        <v>163</v>
      </c>
      <c r="H680" s="8">
        <v>53.5</v>
      </c>
      <c r="I680" s="8" t="s">
        <v>165</v>
      </c>
      <c r="J680" s="8" t="s">
        <v>160</v>
      </c>
    </row>
    <row r="681" spans="1:10" x14ac:dyDescent="0.15">
      <c r="A681" s="8">
        <v>2008</v>
      </c>
      <c r="B681" s="9">
        <v>39057</v>
      </c>
      <c r="C681" s="10">
        <v>699</v>
      </c>
      <c r="D681" s="11">
        <v>53.5</v>
      </c>
      <c r="E681" s="11">
        <v>46.5</v>
      </c>
      <c r="F681" s="8" t="s">
        <v>162</v>
      </c>
      <c r="G681" s="8" t="s">
        <v>163</v>
      </c>
      <c r="H681" s="8">
        <v>53.5</v>
      </c>
      <c r="I681" s="8" t="s">
        <v>165</v>
      </c>
      <c r="J681" s="8" t="s">
        <v>160</v>
      </c>
    </row>
    <row r="682" spans="1:10" x14ac:dyDescent="0.15">
      <c r="A682" s="8">
        <v>2008</v>
      </c>
      <c r="B682" s="9">
        <v>39058</v>
      </c>
      <c r="C682" s="10">
        <v>698</v>
      </c>
      <c r="D682" s="11">
        <v>53.5</v>
      </c>
      <c r="E682" s="11">
        <v>46.5</v>
      </c>
      <c r="F682" s="8" t="s">
        <v>162</v>
      </c>
      <c r="G682" s="8" t="s">
        <v>163</v>
      </c>
      <c r="H682" s="8">
        <v>53.5</v>
      </c>
      <c r="I682" s="8" t="s">
        <v>165</v>
      </c>
      <c r="J682" s="8" t="s">
        <v>160</v>
      </c>
    </row>
    <row r="683" spans="1:10" x14ac:dyDescent="0.15">
      <c r="A683" s="8">
        <v>2008</v>
      </c>
      <c r="B683" s="9">
        <v>39059</v>
      </c>
      <c r="C683" s="10">
        <v>697</v>
      </c>
      <c r="D683" s="11">
        <v>53.5</v>
      </c>
      <c r="E683" s="11">
        <v>46.5</v>
      </c>
      <c r="F683" s="8" t="s">
        <v>162</v>
      </c>
      <c r="G683" s="8" t="s">
        <v>163</v>
      </c>
      <c r="H683" s="8">
        <v>53.5</v>
      </c>
      <c r="I683" s="8" t="s">
        <v>165</v>
      </c>
      <c r="J683" s="8" t="s">
        <v>160</v>
      </c>
    </row>
    <row r="684" spans="1:10" x14ac:dyDescent="0.15">
      <c r="A684" s="8">
        <v>2008</v>
      </c>
      <c r="B684" s="9">
        <v>39060</v>
      </c>
      <c r="C684" s="10">
        <v>696</v>
      </c>
      <c r="D684" s="11">
        <v>53.5</v>
      </c>
      <c r="E684" s="11">
        <v>46.5</v>
      </c>
      <c r="F684" s="8" t="s">
        <v>162</v>
      </c>
      <c r="G684" s="8" t="s">
        <v>163</v>
      </c>
      <c r="H684" s="8">
        <v>53.5</v>
      </c>
      <c r="I684" s="8" t="s">
        <v>165</v>
      </c>
      <c r="J684" s="8" t="s">
        <v>160</v>
      </c>
    </row>
    <row r="685" spans="1:10" x14ac:dyDescent="0.15">
      <c r="A685" s="8">
        <v>2008</v>
      </c>
      <c r="B685" s="9">
        <v>39061</v>
      </c>
      <c r="C685" s="10">
        <v>695</v>
      </c>
      <c r="D685" s="11">
        <v>53.5</v>
      </c>
      <c r="E685" s="11">
        <v>46.5</v>
      </c>
      <c r="F685" s="8" t="s">
        <v>162</v>
      </c>
      <c r="G685" s="8" t="s">
        <v>163</v>
      </c>
      <c r="H685" s="8">
        <v>53.5</v>
      </c>
      <c r="I685" s="8" t="s">
        <v>165</v>
      </c>
      <c r="J685" s="8" t="s">
        <v>160</v>
      </c>
    </row>
    <row r="686" spans="1:10" x14ac:dyDescent="0.15">
      <c r="A686" s="8">
        <v>2008</v>
      </c>
      <c r="B686" s="9">
        <v>39062</v>
      </c>
      <c r="C686" s="10">
        <v>694</v>
      </c>
      <c r="D686" s="11">
        <v>53.5</v>
      </c>
      <c r="E686" s="11">
        <v>46.5</v>
      </c>
      <c r="F686" s="8" t="s">
        <v>162</v>
      </c>
      <c r="G686" s="8" t="s">
        <v>163</v>
      </c>
      <c r="H686" s="8">
        <v>53.5</v>
      </c>
      <c r="I686" s="8" t="s">
        <v>165</v>
      </c>
      <c r="J686" s="8" t="s">
        <v>160</v>
      </c>
    </row>
    <row r="687" spans="1:10" x14ac:dyDescent="0.15">
      <c r="A687" s="8">
        <v>2008</v>
      </c>
      <c r="B687" s="9">
        <v>39063</v>
      </c>
      <c r="C687" s="10">
        <v>693</v>
      </c>
      <c r="D687" s="11">
        <v>53.5</v>
      </c>
      <c r="E687" s="11">
        <v>46.5</v>
      </c>
      <c r="F687" s="8" t="s">
        <v>162</v>
      </c>
      <c r="G687" s="8" t="s">
        <v>163</v>
      </c>
      <c r="H687" s="8">
        <v>53.5</v>
      </c>
      <c r="I687" s="8" t="s">
        <v>165</v>
      </c>
      <c r="J687" s="8" t="s">
        <v>160</v>
      </c>
    </row>
    <row r="688" spans="1:10" x14ac:dyDescent="0.15">
      <c r="A688" s="8">
        <v>2008</v>
      </c>
      <c r="B688" s="9">
        <v>39064</v>
      </c>
      <c r="C688" s="10">
        <v>692</v>
      </c>
      <c r="D688" s="11">
        <v>53.5</v>
      </c>
      <c r="E688" s="11">
        <v>46.5</v>
      </c>
      <c r="F688" s="8" t="s">
        <v>162</v>
      </c>
      <c r="G688" s="8" t="s">
        <v>163</v>
      </c>
      <c r="H688" s="8">
        <v>53.5</v>
      </c>
      <c r="I688" s="8" t="s">
        <v>165</v>
      </c>
      <c r="J688" s="8" t="s">
        <v>160</v>
      </c>
    </row>
    <row r="689" spans="1:10" x14ac:dyDescent="0.15">
      <c r="A689" s="8">
        <v>2008</v>
      </c>
      <c r="B689" s="9">
        <v>39065</v>
      </c>
      <c r="C689" s="10">
        <v>691</v>
      </c>
      <c r="D689" s="11">
        <v>53.5</v>
      </c>
      <c r="E689" s="11">
        <v>46.5</v>
      </c>
      <c r="F689" s="8" t="s">
        <v>162</v>
      </c>
      <c r="G689" s="8" t="s">
        <v>163</v>
      </c>
      <c r="H689" s="8">
        <v>53.5</v>
      </c>
      <c r="I689" s="8" t="s">
        <v>165</v>
      </c>
      <c r="J689" s="8" t="s">
        <v>160</v>
      </c>
    </row>
    <row r="690" spans="1:10" x14ac:dyDescent="0.15">
      <c r="A690" s="8">
        <v>2008</v>
      </c>
      <c r="B690" s="9">
        <v>39066</v>
      </c>
      <c r="C690" s="10">
        <v>690</v>
      </c>
      <c r="D690" s="11">
        <v>53.5</v>
      </c>
      <c r="E690" s="11">
        <v>46.5</v>
      </c>
      <c r="F690" s="8" t="s">
        <v>162</v>
      </c>
      <c r="G690" s="8" t="s">
        <v>163</v>
      </c>
      <c r="H690" s="8">
        <v>53.5</v>
      </c>
      <c r="I690" s="8" t="s">
        <v>165</v>
      </c>
      <c r="J690" s="8" t="s">
        <v>160</v>
      </c>
    </row>
    <row r="691" spans="1:10" x14ac:dyDescent="0.15">
      <c r="A691" s="8">
        <v>2008</v>
      </c>
      <c r="B691" s="9">
        <v>39067</v>
      </c>
      <c r="C691" s="10">
        <v>689</v>
      </c>
      <c r="D691" s="11">
        <v>53.5</v>
      </c>
      <c r="E691" s="11">
        <v>46.5</v>
      </c>
      <c r="F691" s="8" t="s">
        <v>162</v>
      </c>
      <c r="G691" s="8" t="s">
        <v>163</v>
      </c>
      <c r="H691" s="8">
        <v>53.5</v>
      </c>
      <c r="I691" s="8" t="s">
        <v>165</v>
      </c>
      <c r="J691" s="8" t="s">
        <v>160</v>
      </c>
    </row>
    <row r="692" spans="1:10" x14ac:dyDescent="0.15">
      <c r="A692" s="8">
        <v>2008</v>
      </c>
      <c r="B692" s="9">
        <v>39068</v>
      </c>
      <c r="C692" s="10">
        <v>688</v>
      </c>
      <c r="D692" s="11">
        <v>53.5</v>
      </c>
      <c r="E692" s="11">
        <v>46.5</v>
      </c>
      <c r="F692" s="8" t="s">
        <v>162</v>
      </c>
      <c r="G692" s="8" t="s">
        <v>163</v>
      </c>
      <c r="H692" s="8">
        <v>53.5</v>
      </c>
      <c r="I692" s="8" t="s">
        <v>165</v>
      </c>
      <c r="J692" s="8" t="s">
        <v>160</v>
      </c>
    </row>
    <row r="693" spans="1:10" x14ac:dyDescent="0.15">
      <c r="A693" s="8">
        <v>2008</v>
      </c>
      <c r="B693" s="9">
        <v>39069</v>
      </c>
      <c r="C693" s="10">
        <v>687</v>
      </c>
      <c r="D693" s="11">
        <v>53.5</v>
      </c>
      <c r="E693" s="11">
        <v>46.5</v>
      </c>
      <c r="F693" s="8" t="s">
        <v>162</v>
      </c>
      <c r="G693" s="8" t="s">
        <v>163</v>
      </c>
      <c r="H693" s="8">
        <v>53.5</v>
      </c>
      <c r="I693" s="8" t="s">
        <v>165</v>
      </c>
      <c r="J693" s="8" t="s">
        <v>160</v>
      </c>
    </row>
    <row r="694" spans="1:10" x14ac:dyDescent="0.15">
      <c r="A694" s="8">
        <v>2008</v>
      </c>
      <c r="B694" s="9">
        <v>39070</v>
      </c>
      <c r="C694" s="10">
        <v>686</v>
      </c>
      <c r="D694" s="11">
        <v>53.5</v>
      </c>
      <c r="E694" s="11">
        <v>46.5</v>
      </c>
      <c r="F694" s="8" t="s">
        <v>162</v>
      </c>
      <c r="G694" s="8" t="s">
        <v>163</v>
      </c>
      <c r="H694" s="8">
        <v>53.5</v>
      </c>
      <c r="I694" s="8" t="s">
        <v>165</v>
      </c>
      <c r="J694" s="8" t="s">
        <v>160</v>
      </c>
    </row>
    <row r="695" spans="1:10" x14ac:dyDescent="0.15">
      <c r="A695" s="8">
        <v>2008</v>
      </c>
      <c r="B695" s="9">
        <v>39071</v>
      </c>
      <c r="C695" s="10">
        <v>685</v>
      </c>
      <c r="D695" s="11">
        <v>53.5</v>
      </c>
      <c r="E695" s="11">
        <v>46.5</v>
      </c>
      <c r="F695" s="8" t="s">
        <v>162</v>
      </c>
      <c r="G695" s="8" t="s">
        <v>163</v>
      </c>
      <c r="H695" s="8">
        <v>53.5</v>
      </c>
      <c r="I695" s="8" t="s">
        <v>165</v>
      </c>
      <c r="J695" s="8" t="s">
        <v>160</v>
      </c>
    </row>
    <row r="696" spans="1:10" x14ac:dyDescent="0.15">
      <c r="A696" s="8">
        <v>2008</v>
      </c>
      <c r="B696" s="9">
        <v>39072</v>
      </c>
      <c r="C696" s="10">
        <v>684</v>
      </c>
      <c r="D696" s="11">
        <v>53.5</v>
      </c>
      <c r="E696" s="11">
        <v>46.5</v>
      </c>
      <c r="F696" s="8" t="s">
        <v>162</v>
      </c>
      <c r="G696" s="8" t="s">
        <v>163</v>
      </c>
      <c r="H696" s="8">
        <v>53.5</v>
      </c>
      <c r="I696" s="8" t="s">
        <v>165</v>
      </c>
      <c r="J696" s="8" t="s">
        <v>160</v>
      </c>
    </row>
    <row r="697" spans="1:10" x14ac:dyDescent="0.15">
      <c r="A697" s="8">
        <v>2008</v>
      </c>
      <c r="B697" s="9">
        <v>39073</v>
      </c>
      <c r="C697" s="10">
        <v>683</v>
      </c>
      <c r="D697" s="11">
        <v>53.5</v>
      </c>
      <c r="E697" s="11">
        <v>46.5</v>
      </c>
      <c r="F697" s="8" t="s">
        <v>162</v>
      </c>
      <c r="G697" s="8" t="s">
        <v>163</v>
      </c>
      <c r="H697" s="8">
        <v>53.5</v>
      </c>
      <c r="I697" s="8" t="s">
        <v>165</v>
      </c>
      <c r="J697" s="8" t="s">
        <v>160</v>
      </c>
    </row>
    <row r="698" spans="1:10" x14ac:dyDescent="0.15">
      <c r="A698" s="8">
        <v>2008</v>
      </c>
      <c r="B698" s="9">
        <v>39074</v>
      </c>
      <c r="C698" s="10">
        <v>682</v>
      </c>
      <c r="D698" s="11">
        <v>53.5</v>
      </c>
      <c r="E698" s="11">
        <v>46.5</v>
      </c>
      <c r="F698" s="8" t="s">
        <v>162</v>
      </c>
      <c r="G698" s="8" t="s">
        <v>163</v>
      </c>
      <c r="H698" s="8">
        <v>53.5</v>
      </c>
      <c r="I698" s="8" t="s">
        <v>165</v>
      </c>
      <c r="J698" s="8" t="s">
        <v>160</v>
      </c>
    </row>
    <row r="699" spans="1:10" x14ac:dyDescent="0.15">
      <c r="A699" s="8">
        <v>2008</v>
      </c>
      <c r="B699" s="9">
        <v>39075</v>
      </c>
      <c r="C699" s="10">
        <v>681</v>
      </c>
      <c r="D699" s="11">
        <v>53.5</v>
      </c>
      <c r="E699" s="11">
        <v>46.5</v>
      </c>
      <c r="F699" s="8" t="s">
        <v>162</v>
      </c>
      <c r="G699" s="8" t="s">
        <v>163</v>
      </c>
      <c r="H699" s="8">
        <v>53.5</v>
      </c>
      <c r="I699" s="8" t="s">
        <v>165</v>
      </c>
      <c r="J699" s="8" t="s">
        <v>160</v>
      </c>
    </row>
    <row r="700" spans="1:10" x14ac:dyDescent="0.15">
      <c r="A700" s="8">
        <v>2008</v>
      </c>
      <c r="B700" s="9">
        <v>39076</v>
      </c>
      <c r="C700" s="10">
        <v>680</v>
      </c>
      <c r="D700" s="11">
        <v>53.5</v>
      </c>
      <c r="E700" s="11">
        <v>46.5</v>
      </c>
      <c r="F700" s="8" t="s">
        <v>162</v>
      </c>
      <c r="G700" s="8" t="s">
        <v>163</v>
      </c>
      <c r="H700" s="8">
        <v>53.5</v>
      </c>
      <c r="I700" s="8" t="s">
        <v>165</v>
      </c>
      <c r="J700" s="8" t="s">
        <v>160</v>
      </c>
    </row>
    <row r="701" spans="1:10" x14ac:dyDescent="0.15">
      <c r="A701" s="8">
        <v>2008</v>
      </c>
      <c r="B701" s="9">
        <v>39077</v>
      </c>
      <c r="C701" s="10">
        <v>679</v>
      </c>
      <c r="D701" s="11">
        <v>53.5</v>
      </c>
      <c r="E701" s="11">
        <v>46.5</v>
      </c>
      <c r="F701" s="8" t="s">
        <v>162</v>
      </c>
      <c r="G701" s="8" t="s">
        <v>163</v>
      </c>
      <c r="H701" s="8">
        <v>53.5</v>
      </c>
      <c r="I701" s="8" t="s">
        <v>165</v>
      </c>
      <c r="J701" s="8" t="s">
        <v>160</v>
      </c>
    </row>
    <row r="702" spans="1:10" x14ac:dyDescent="0.15">
      <c r="A702" s="8">
        <v>2008</v>
      </c>
      <c r="B702" s="9">
        <v>39078</v>
      </c>
      <c r="C702" s="10">
        <v>678</v>
      </c>
      <c r="D702" s="11">
        <v>53.5</v>
      </c>
      <c r="E702" s="11">
        <v>46.5</v>
      </c>
      <c r="F702" s="8" t="s">
        <v>162</v>
      </c>
      <c r="G702" s="8" t="s">
        <v>163</v>
      </c>
      <c r="H702" s="8">
        <v>53.5</v>
      </c>
      <c r="I702" s="8" t="s">
        <v>165</v>
      </c>
      <c r="J702" s="8" t="s">
        <v>160</v>
      </c>
    </row>
    <row r="703" spans="1:10" x14ac:dyDescent="0.15">
      <c r="A703" s="8">
        <v>2008</v>
      </c>
      <c r="B703" s="9">
        <v>39079</v>
      </c>
      <c r="C703" s="10">
        <v>677</v>
      </c>
      <c r="D703" s="11">
        <v>53.5</v>
      </c>
      <c r="E703" s="11">
        <v>46.5</v>
      </c>
      <c r="F703" s="8" t="s">
        <v>162</v>
      </c>
      <c r="G703" s="8" t="s">
        <v>163</v>
      </c>
      <c r="H703" s="8">
        <v>53.5</v>
      </c>
      <c r="I703" s="8" t="s">
        <v>165</v>
      </c>
      <c r="J703" s="8" t="s">
        <v>160</v>
      </c>
    </row>
    <row r="704" spans="1:10" x14ac:dyDescent="0.15">
      <c r="A704" s="8">
        <v>2008</v>
      </c>
      <c r="B704" s="9">
        <v>39080</v>
      </c>
      <c r="C704" s="10">
        <v>676</v>
      </c>
      <c r="D704" s="11">
        <v>53.5</v>
      </c>
      <c r="E704" s="11">
        <v>46.5</v>
      </c>
      <c r="F704" s="8" t="s">
        <v>162</v>
      </c>
      <c r="G704" s="8" t="s">
        <v>163</v>
      </c>
      <c r="H704" s="8">
        <v>53.5</v>
      </c>
      <c r="I704" s="8" t="s">
        <v>165</v>
      </c>
      <c r="J704" s="8" t="s">
        <v>160</v>
      </c>
    </row>
    <row r="705" spans="1:10" x14ac:dyDescent="0.15">
      <c r="A705" s="8">
        <v>2008</v>
      </c>
      <c r="B705" s="9">
        <v>39081</v>
      </c>
      <c r="C705" s="10">
        <v>675</v>
      </c>
      <c r="D705" s="11">
        <v>53.5</v>
      </c>
      <c r="E705" s="11">
        <v>46.5</v>
      </c>
      <c r="F705" s="8" t="s">
        <v>162</v>
      </c>
      <c r="G705" s="8" t="s">
        <v>163</v>
      </c>
      <c r="H705" s="8">
        <v>53.5</v>
      </c>
      <c r="I705" s="8" t="s">
        <v>165</v>
      </c>
      <c r="J705" s="8" t="s">
        <v>160</v>
      </c>
    </row>
    <row r="706" spans="1:10" x14ac:dyDescent="0.15">
      <c r="A706" s="8">
        <v>2008</v>
      </c>
      <c r="B706" s="9">
        <v>39082</v>
      </c>
      <c r="C706" s="10">
        <v>674</v>
      </c>
      <c r="D706" s="11">
        <v>53.5</v>
      </c>
      <c r="E706" s="11">
        <v>46.5</v>
      </c>
      <c r="F706" s="8" t="s">
        <v>162</v>
      </c>
      <c r="G706" s="8" t="s">
        <v>163</v>
      </c>
      <c r="H706" s="8">
        <v>53.5</v>
      </c>
      <c r="I706" s="8" t="s">
        <v>165</v>
      </c>
      <c r="J706" s="8" t="s">
        <v>160</v>
      </c>
    </row>
    <row r="707" spans="1:10" x14ac:dyDescent="0.15">
      <c r="A707" s="8">
        <v>2008</v>
      </c>
      <c r="B707" s="9">
        <v>39083</v>
      </c>
      <c r="C707" s="10">
        <v>673</v>
      </c>
      <c r="D707" s="11">
        <v>53.5</v>
      </c>
      <c r="E707" s="11">
        <v>46.5</v>
      </c>
      <c r="F707" s="8" t="s">
        <v>162</v>
      </c>
      <c r="G707" s="8" t="s">
        <v>163</v>
      </c>
      <c r="H707" s="8">
        <v>53.5</v>
      </c>
      <c r="I707" s="8" t="s">
        <v>165</v>
      </c>
      <c r="J707" s="8" t="s">
        <v>160</v>
      </c>
    </row>
    <row r="708" spans="1:10" x14ac:dyDescent="0.15">
      <c r="A708" s="8">
        <v>2008</v>
      </c>
      <c r="B708" s="9">
        <v>39084</v>
      </c>
      <c r="C708" s="10">
        <v>672</v>
      </c>
      <c r="D708" s="11">
        <v>53.5</v>
      </c>
      <c r="E708" s="11">
        <v>46.5</v>
      </c>
      <c r="F708" s="8" t="s">
        <v>162</v>
      </c>
      <c r="G708" s="8" t="s">
        <v>163</v>
      </c>
      <c r="H708" s="8">
        <v>53.5</v>
      </c>
      <c r="I708" s="8" t="s">
        <v>165</v>
      </c>
      <c r="J708" s="8" t="s">
        <v>160</v>
      </c>
    </row>
    <row r="709" spans="1:10" x14ac:dyDescent="0.15">
      <c r="A709" s="8">
        <v>2008</v>
      </c>
      <c r="B709" s="9">
        <v>39085</v>
      </c>
      <c r="C709" s="10">
        <v>671</v>
      </c>
      <c r="D709" s="11">
        <v>53.5</v>
      </c>
      <c r="E709" s="11">
        <v>46.5</v>
      </c>
      <c r="F709" s="8" t="s">
        <v>162</v>
      </c>
      <c r="G709" s="8" t="s">
        <v>163</v>
      </c>
      <c r="H709" s="8">
        <v>53.5</v>
      </c>
      <c r="I709" s="8" t="s">
        <v>165</v>
      </c>
      <c r="J709" s="8" t="s">
        <v>160</v>
      </c>
    </row>
    <row r="710" spans="1:10" x14ac:dyDescent="0.15">
      <c r="A710" s="8">
        <v>2008</v>
      </c>
      <c r="B710" s="9">
        <v>39086</v>
      </c>
      <c r="C710" s="10">
        <v>670</v>
      </c>
      <c r="D710" s="11">
        <v>53.5</v>
      </c>
      <c r="E710" s="11">
        <v>46.5</v>
      </c>
      <c r="F710" s="8" t="s">
        <v>162</v>
      </c>
      <c r="G710" s="8" t="s">
        <v>163</v>
      </c>
      <c r="H710" s="8">
        <v>53.5</v>
      </c>
      <c r="I710" s="8" t="s">
        <v>165</v>
      </c>
      <c r="J710" s="8" t="s">
        <v>160</v>
      </c>
    </row>
    <row r="711" spans="1:10" x14ac:dyDescent="0.15">
      <c r="A711" s="8">
        <v>2008</v>
      </c>
      <c r="B711" s="9">
        <v>39087</v>
      </c>
      <c r="C711" s="10">
        <v>669</v>
      </c>
      <c r="D711" s="11">
        <v>53.5</v>
      </c>
      <c r="E711" s="11">
        <v>46.5</v>
      </c>
      <c r="F711" s="8" t="s">
        <v>162</v>
      </c>
      <c r="G711" s="8" t="s">
        <v>163</v>
      </c>
      <c r="H711" s="8">
        <v>53.5</v>
      </c>
      <c r="I711" s="8" t="s">
        <v>165</v>
      </c>
      <c r="J711" s="8" t="s">
        <v>160</v>
      </c>
    </row>
    <row r="712" spans="1:10" x14ac:dyDescent="0.15">
      <c r="A712" s="8">
        <v>2008</v>
      </c>
      <c r="B712" s="9">
        <v>39088</v>
      </c>
      <c r="C712" s="10">
        <v>668</v>
      </c>
      <c r="D712" s="11">
        <v>53.5</v>
      </c>
      <c r="E712" s="11">
        <v>46.5</v>
      </c>
      <c r="F712" s="8" t="s">
        <v>162</v>
      </c>
      <c r="G712" s="8" t="s">
        <v>163</v>
      </c>
      <c r="H712" s="8">
        <v>53.5</v>
      </c>
      <c r="I712" s="8" t="s">
        <v>165</v>
      </c>
      <c r="J712" s="8" t="s">
        <v>160</v>
      </c>
    </row>
    <row r="713" spans="1:10" x14ac:dyDescent="0.15">
      <c r="A713" s="8">
        <v>2008</v>
      </c>
      <c r="B713" s="9">
        <v>39089</v>
      </c>
      <c r="C713" s="10">
        <v>667</v>
      </c>
      <c r="D713" s="11">
        <v>53.5</v>
      </c>
      <c r="E713" s="11">
        <v>46.5</v>
      </c>
      <c r="F713" s="8" t="s">
        <v>162</v>
      </c>
      <c r="G713" s="8" t="s">
        <v>163</v>
      </c>
      <c r="H713" s="8">
        <v>53.5</v>
      </c>
      <c r="I713" s="8" t="s">
        <v>165</v>
      </c>
      <c r="J713" s="8" t="s">
        <v>160</v>
      </c>
    </row>
    <row r="714" spans="1:10" x14ac:dyDescent="0.15">
      <c r="A714" s="8">
        <v>2008</v>
      </c>
      <c r="B714" s="9">
        <v>39090</v>
      </c>
      <c r="C714" s="10">
        <v>666</v>
      </c>
      <c r="D714" s="11">
        <v>53.5</v>
      </c>
      <c r="E714" s="11">
        <v>46.5</v>
      </c>
      <c r="F714" s="8" t="s">
        <v>162</v>
      </c>
      <c r="G714" s="8" t="s">
        <v>163</v>
      </c>
      <c r="H714" s="8">
        <v>53.5</v>
      </c>
      <c r="I714" s="8" t="s">
        <v>165</v>
      </c>
      <c r="J714" s="8" t="s">
        <v>160</v>
      </c>
    </row>
    <row r="715" spans="1:10" x14ac:dyDescent="0.15">
      <c r="A715" s="8">
        <v>2008</v>
      </c>
      <c r="B715" s="9">
        <v>39091</v>
      </c>
      <c r="C715" s="10">
        <v>665</v>
      </c>
      <c r="D715" s="11">
        <v>53.5</v>
      </c>
      <c r="E715" s="11">
        <v>46.5</v>
      </c>
      <c r="F715" s="8" t="s">
        <v>162</v>
      </c>
      <c r="G715" s="8" t="s">
        <v>163</v>
      </c>
      <c r="H715" s="8">
        <v>53.5</v>
      </c>
      <c r="I715" s="8" t="s">
        <v>165</v>
      </c>
      <c r="J715" s="8" t="s">
        <v>160</v>
      </c>
    </row>
    <row r="716" spans="1:10" x14ac:dyDescent="0.15">
      <c r="A716" s="8">
        <v>2008</v>
      </c>
      <c r="B716" s="9">
        <v>39092</v>
      </c>
      <c r="C716" s="10">
        <v>664</v>
      </c>
      <c r="D716" s="11">
        <v>53.5</v>
      </c>
      <c r="E716" s="11">
        <v>46.5</v>
      </c>
      <c r="F716" s="8" t="s">
        <v>162</v>
      </c>
      <c r="G716" s="8" t="s">
        <v>163</v>
      </c>
      <c r="H716" s="8">
        <v>53.5</v>
      </c>
      <c r="I716" s="8" t="s">
        <v>165</v>
      </c>
      <c r="J716" s="8" t="s">
        <v>160</v>
      </c>
    </row>
    <row r="717" spans="1:10" x14ac:dyDescent="0.15">
      <c r="A717" s="8">
        <v>2008</v>
      </c>
      <c r="B717" s="9">
        <v>39093</v>
      </c>
      <c r="C717" s="10">
        <v>663</v>
      </c>
      <c r="D717" s="11">
        <v>53.5</v>
      </c>
      <c r="E717" s="11">
        <v>46.5</v>
      </c>
      <c r="F717" s="8" t="s">
        <v>162</v>
      </c>
      <c r="G717" s="8" t="s">
        <v>163</v>
      </c>
      <c r="H717" s="8">
        <v>53.5</v>
      </c>
      <c r="I717" s="8" t="s">
        <v>165</v>
      </c>
      <c r="J717" s="8" t="s">
        <v>160</v>
      </c>
    </row>
    <row r="718" spans="1:10" x14ac:dyDescent="0.15">
      <c r="A718" s="8">
        <v>2008</v>
      </c>
      <c r="B718" s="9">
        <v>39094</v>
      </c>
      <c r="C718" s="10">
        <v>662</v>
      </c>
      <c r="D718" s="11">
        <v>53.5</v>
      </c>
      <c r="E718" s="11">
        <v>46.5</v>
      </c>
      <c r="F718" s="8" t="s">
        <v>162</v>
      </c>
      <c r="G718" s="8" t="s">
        <v>163</v>
      </c>
      <c r="H718" s="8">
        <v>53.5</v>
      </c>
      <c r="I718" s="8" t="s">
        <v>165</v>
      </c>
      <c r="J718" s="8" t="s">
        <v>160</v>
      </c>
    </row>
    <row r="719" spans="1:10" x14ac:dyDescent="0.15">
      <c r="A719" s="8">
        <v>2008</v>
      </c>
      <c r="B719" s="9">
        <v>39095</v>
      </c>
      <c r="C719" s="10">
        <v>661</v>
      </c>
      <c r="D719" s="11">
        <v>53.5</v>
      </c>
      <c r="E719" s="11">
        <v>46.5</v>
      </c>
      <c r="F719" s="8" t="s">
        <v>162</v>
      </c>
      <c r="G719" s="8" t="s">
        <v>163</v>
      </c>
      <c r="H719" s="8">
        <v>53.5</v>
      </c>
      <c r="I719" s="8" t="s">
        <v>165</v>
      </c>
      <c r="J719" s="8" t="s">
        <v>160</v>
      </c>
    </row>
    <row r="720" spans="1:10" x14ac:dyDescent="0.15">
      <c r="A720" s="8">
        <v>2008</v>
      </c>
      <c r="B720" s="9">
        <v>39096</v>
      </c>
      <c r="C720" s="10">
        <v>660</v>
      </c>
      <c r="D720" s="11">
        <v>53.5</v>
      </c>
      <c r="E720" s="11">
        <v>46.5</v>
      </c>
      <c r="F720" s="8" t="s">
        <v>162</v>
      </c>
      <c r="G720" s="8" t="s">
        <v>163</v>
      </c>
      <c r="H720" s="8">
        <v>53.5</v>
      </c>
      <c r="I720" s="8" t="s">
        <v>165</v>
      </c>
      <c r="J720" s="8" t="s">
        <v>160</v>
      </c>
    </row>
    <row r="721" spans="1:10" x14ac:dyDescent="0.15">
      <c r="A721" s="8">
        <v>2008</v>
      </c>
      <c r="B721" s="9">
        <v>39097</v>
      </c>
      <c r="C721" s="10">
        <v>659</v>
      </c>
      <c r="D721" s="11">
        <v>53.5</v>
      </c>
      <c r="E721" s="11">
        <v>46.5</v>
      </c>
      <c r="F721" s="8" t="s">
        <v>162</v>
      </c>
      <c r="G721" s="8" t="s">
        <v>163</v>
      </c>
      <c r="H721" s="8">
        <v>53.5</v>
      </c>
      <c r="I721" s="8" t="s">
        <v>165</v>
      </c>
      <c r="J721" s="8" t="s">
        <v>160</v>
      </c>
    </row>
    <row r="722" spans="1:10" x14ac:dyDescent="0.15">
      <c r="A722" s="8">
        <v>2008</v>
      </c>
      <c r="B722" s="9">
        <v>39098</v>
      </c>
      <c r="C722" s="10">
        <v>658</v>
      </c>
      <c r="D722" s="11">
        <v>53.5</v>
      </c>
      <c r="E722" s="11">
        <v>46.5</v>
      </c>
      <c r="F722" s="8" t="s">
        <v>162</v>
      </c>
      <c r="G722" s="8" t="s">
        <v>163</v>
      </c>
      <c r="H722" s="8">
        <v>53.5</v>
      </c>
      <c r="I722" s="8" t="s">
        <v>165</v>
      </c>
      <c r="J722" s="8" t="s">
        <v>160</v>
      </c>
    </row>
    <row r="723" spans="1:10" x14ac:dyDescent="0.15">
      <c r="A723" s="8">
        <v>2008</v>
      </c>
      <c r="B723" s="9">
        <v>39099</v>
      </c>
      <c r="C723" s="10">
        <v>657</v>
      </c>
      <c r="D723" s="11">
        <v>53.5</v>
      </c>
      <c r="E723" s="11">
        <v>46.5</v>
      </c>
      <c r="F723" s="8" t="s">
        <v>162</v>
      </c>
      <c r="G723" s="8" t="s">
        <v>163</v>
      </c>
      <c r="H723" s="8">
        <v>53.5</v>
      </c>
      <c r="I723" s="8" t="s">
        <v>165</v>
      </c>
      <c r="J723" s="8" t="s">
        <v>160</v>
      </c>
    </row>
    <row r="724" spans="1:10" x14ac:dyDescent="0.15">
      <c r="A724" s="8">
        <v>2008</v>
      </c>
      <c r="B724" s="9">
        <v>39100</v>
      </c>
      <c r="C724" s="10">
        <v>656</v>
      </c>
      <c r="D724" s="11">
        <v>53.5</v>
      </c>
      <c r="E724" s="11">
        <v>46.5</v>
      </c>
      <c r="F724" s="8" t="s">
        <v>162</v>
      </c>
      <c r="G724" s="8" t="s">
        <v>163</v>
      </c>
      <c r="H724" s="8">
        <v>53.5</v>
      </c>
      <c r="I724" s="8" t="s">
        <v>165</v>
      </c>
      <c r="J724" s="8" t="s">
        <v>160</v>
      </c>
    </row>
    <row r="725" spans="1:10" x14ac:dyDescent="0.15">
      <c r="A725" s="8">
        <v>2008</v>
      </c>
      <c r="B725" s="9">
        <v>39101</v>
      </c>
      <c r="C725" s="10">
        <v>655</v>
      </c>
      <c r="D725" s="11">
        <v>53.5</v>
      </c>
      <c r="E725" s="11">
        <v>46.5</v>
      </c>
      <c r="F725" s="8" t="s">
        <v>162</v>
      </c>
      <c r="G725" s="8" t="s">
        <v>163</v>
      </c>
      <c r="H725" s="8">
        <v>53.5</v>
      </c>
      <c r="I725" s="8" t="s">
        <v>165</v>
      </c>
      <c r="J725" s="8" t="s">
        <v>160</v>
      </c>
    </row>
    <row r="726" spans="1:10" x14ac:dyDescent="0.15">
      <c r="A726" s="8">
        <v>2008</v>
      </c>
      <c r="B726" s="9">
        <v>39102</v>
      </c>
      <c r="C726" s="10">
        <v>654</v>
      </c>
      <c r="D726" s="11">
        <v>53.5</v>
      </c>
      <c r="E726" s="11">
        <v>46.5</v>
      </c>
      <c r="F726" s="8" t="s">
        <v>162</v>
      </c>
      <c r="G726" s="8" t="s">
        <v>163</v>
      </c>
      <c r="H726" s="8">
        <v>53.5</v>
      </c>
      <c r="I726" s="8" t="s">
        <v>165</v>
      </c>
      <c r="J726" s="8" t="s">
        <v>160</v>
      </c>
    </row>
    <row r="727" spans="1:10" x14ac:dyDescent="0.15">
      <c r="A727" s="8">
        <v>2008</v>
      </c>
      <c r="B727" s="9">
        <v>39103</v>
      </c>
      <c r="C727" s="10">
        <v>653</v>
      </c>
      <c r="D727" s="11">
        <v>53.5</v>
      </c>
      <c r="E727" s="11">
        <v>46.5</v>
      </c>
      <c r="F727" s="8" t="s">
        <v>162</v>
      </c>
      <c r="G727" s="8" t="s">
        <v>163</v>
      </c>
      <c r="H727" s="8">
        <v>53.5</v>
      </c>
      <c r="I727" s="8" t="s">
        <v>165</v>
      </c>
      <c r="J727" s="8" t="s">
        <v>160</v>
      </c>
    </row>
    <row r="728" spans="1:10" x14ac:dyDescent="0.15">
      <c r="A728" s="8">
        <v>2008</v>
      </c>
      <c r="B728" s="9">
        <v>39104</v>
      </c>
      <c r="C728" s="10">
        <v>652</v>
      </c>
      <c r="D728" s="11">
        <v>53.5</v>
      </c>
      <c r="E728" s="11">
        <v>46.5</v>
      </c>
      <c r="F728" s="8" t="s">
        <v>162</v>
      </c>
      <c r="G728" s="8" t="s">
        <v>163</v>
      </c>
      <c r="H728" s="8">
        <v>53.5</v>
      </c>
      <c r="I728" s="8" t="s">
        <v>165</v>
      </c>
      <c r="J728" s="8" t="s">
        <v>160</v>
      </c>
    </row>
    <row r="729" spans="1:10" x14ac:dyDescent="0.15">
      <c r="A729" s="8">
        <v>2008</v>
      </c>
      <c r="B729" s="9">
        <v>39105</v>
      </c>
      <c r="C729" s="10">
        <v>651</v>
      </c>
      <c r="D729" s="11">
        <v>53.5</v>
      </c>
      <c r="E729" s="11">
        <v>46.5</v>
      </c>
      <c r="F729" s="8" t="s">
        <v>162</v>
      </c>
      <c r="G729" s="8" t="s">
        <v>163</v>
      </c>
      <c r="H729" s="8">
        <v>53.5</v>
      </c>
      <c r="I729" s="8" t="s">
        <v>165</v>
      </c>
      <c r="J729" s="8" t="s">
        <v>160</v>
      </c>
    </row>
    <row r="730" spans="1:10" x14ac:dyDescent="0.15">
      <c r="A730" s="8">
        <v>2008</v>
      </c>
      <c r="B730" s="9">
        <v>39106</v>
      </c>
      <c r="C730" s="10">
        <v>650</v>
      </c>
      <c r="D730" s="11">
        <v>53.5</v>
      </c>
      <c r="E730" s="11">
        <v>46.5</v>
      </c>
      <c r="F730" s="8" t="s">
        <v>162</v>
      </c>
      <c r="G730" s="8" t="s">
        <v>163</v>
      </c>
      <c r="H730" s="8">
        <v>53.5</v>
      </c>
      <c r="I730" s="8" t="s">
        <v>165</v>
      </c>
      <c r="J730" s="8" t="s">
        <v>160</v>
      </c>
    </row>
    <row r="731" spans="1:10" x14ac:dyDescent="0.15">
      <c r="A731" s="8">
        <v>2008</v>
      </c>
      <c r="B731" s="9">
        <v>39107</v>
      </c>
      <c r="C731" s="10">
        <v>649</v>
      </c>
      <c r="D731" s="11">
        <v>53.5</v>
      </c>
      <c r="E731" s="11">
        <v>46.5</v>
      </c>
      <c r="F731" s="8" t="s">
        <v>162</v>
      </c>
      <c r="G731" s="8" t="s">
        <v>163</v>
      </c>
      <c r="H731" s="8">
        <v>53.5</v>
      </c>
      <c r="I731" s="8" t="s">
        <v>165</v>
      </c>
      <c r="J731" s="8" t="s">
        <v>160</v>
      </c>
    </row>
    <row r="732" spans="1:10" x14ac:dyDescent="0.15">
      <c r="A732" s="8">
        <v>2008</v>
      </c>
      <c r="B732" s="9">
        <v>39108</v>
      </c>
      <c r="C732" s="10">
        <v>648</v>
      </c>
      <c r="D732" s="11">
        <v>53.5</v>
      </c>
      <c r="E732" s="11">
        <v>46.5</v>
      </c>
      <c r="F732" s="8" t="s">
        <v>162</v>
      </c>
      <c r="G732" s="8" t="s">
        <v>163</v>
      </c>
      <c r="H732" s="8">
        <v>53.5</v>
      </c>
      <c r="I732" s="8" t="s">
        <v>165</v>
      </c>
      <c r="J732" s="8" t="s">
        <v>160</v>
      </c>
    </row>
    <row r="733" spans="1:10" x14ac:dyDescent="0.15">
      <c r="A733" s="8">
        <v>2008</v>
      </c>
      <c r="B733" s="9">
        <v>39109</v>
      </c>
      <c r="C733" s="10">
        <v>647</v>
      </c>
      <c r="D733" s="11">
        <v>53.5</v>
      </c>
      <c r="E733" s="11">
        <v>46.5</v>
      </c>
      <c r="F733" s="8" t="s">
        <v>162</v>
      </c>
      <c r="G733" s="8" t="s">
        <v>163</v>
      </c>
      <c r="H733" s="8">
        <v>53.5</v>
      </c>
      <c r="I733" s="8" t="s">
        <v>165</v>
      </c>
      <c r="J733" s="8" t="s">
        <v>160</v>
      </c>
    </row>
    <row r="734" spans="1:10" x14ac:dyDescent="0.15">
      <c r="A734" s="8">
        <v>2008</v>
      </c>
      <c r="B734" s="9">
        <v>39110</v>
      </c>
      <c r="C734" s="10">
        <v>646</v>
      </c>
      <c r="D734" s="11">
        <v>53.5</v>
      </c>
      <c r="E734" s="11">
        <v>46.5</v>
      </c>
      <c r="F734" s="8" t="s">
        <v>162</v>
      </c>
      <c r="G734" s="8" t="s">
        <v>163</v>
      </c>
      <c r="H734" s="8">
        <v>53.5</v>
      </c>
      <c r="I734" s="8" t="s">
        <v>165</v>
      </c>
      <c r="J734" s="8" t="s">
        <v>160</v>
      </c>
    </row>
    <row r="735" spans="1:10" x14ac:dyDescent="0.15">
      <c r="A735" s="8">
        <v>2008</v>
      </c>
      <c r="B735" s="9">
        <v>39111</v>
      </c>
      <c r="C735" s="10">
        <v>645</v>
      </c>
      <c r="D735" s="11">
        <v>53.5</v>
      </c>
      <c r="E735" s="11">
        <v>46.5</v>
      </c>
      <c r="F735" s="8" t="s">
        <v>162</v>
      </c>
      <c r="G735" s="8" t="s">
        <v>163</v>
      </c>
      <c r="H735" s="8">
        <v>53.5</v>
      </c>
      <c r="I735" s="8" t="s">
        <v>165</v>
      </c>
      <c r="J735" s="8" t="s">
        <v>160</v>
      </c>
    </row>
    <row r="736" spans="1:10" x14ac:dyDescent="0.15">
      <c r="A736" s="8">
        <v>2008</v>
      </c>
      <c r="B736" s="9">
        <v>39112</v>
      </c>
      <c r="C736" s="10">
        <v>644</v>
      </c>
      <c r="D736" s="11">
        <v>53.5</v>
      </c>
      <c r="E736" s="11">
        <v>46.5</v>
      </c>
      <c r="F736" s="8" t="s">
        <v>162</v>
      </c>
      <c r="G736" s="8" t="s">
        <v>163</v>
      </c>
      <c r="H736" s="8">
        <v>53.5</v>
      </c>
      <c r="I736" s="8" t="s">
        <v>165</v>
      </c>
      <c r="J736" s="8" t="s">
        <v>160</v>
      </c>
    </row>
    <row r="737" spans="1:10" x14ac:dyDescent="0.15">
      <c r="A737" s="8">
        <v>2008</v>
      </c>
      <c r="B737" s="9">
        <v>39113</v>
      </c>
      <c r="C737" s="10">
        <v>643</v>
      </c>
      <c r="D737" s="11">
        <v>53.4</v>
      </c>
      <c r="E737" s="11">
        <v>46.6</v>
      </c>
      <c r="F737" s="8" t="s">
        <v>162</v>
      </c>
      <c r="G737" s="8" t="s">
        <v>163</v>
      </c>
      <c r="H737" s="8">
        <v>53.4</v>
      </c>
      <c r="I737" s="8" t="s">
        <v>165</v>
      </c>
      <c r="J737" s="8" t="s">
        <v>160</v>
      </c>
    </row>
    <row r="738" spans="1:10" x14ac:dyDescent="0.15">
      <c r="A738" s="8">
        <v>2008</v>
      </c>
      <c r="B738" s="9">
        <v>39114</v>
      </c>
      <c r="C738" s="10">
        <v>642</v>
      </c>
      <c r="D738" s="11">
        <v>53.4</v>
      </c>
      <c r="E738" s="11">
        <v>46.6</v>
      </c>
      <c r="F738" s="8" t="s">
        <v>162</v>
      </c>
      <c r="G738" s="8" t="s">
        <v>163</v>
      </c>
      <c r="H738" s="8">
        <v>53.4</v>
      </c>
      <c r="I738" s="8" t="s">
        <v>165</v>
      </c>
      <c r="J738" s="8" t="s">
        <v>160</v>
      </c>
    </row>
    <row r="739" spans="1:10" x14ac:dyDescent="0.15">
      <c r="A739" s="8">
        <v>2008</v>
      </c>
      <c r="B739" s="9">
        <v>39115</v>
      </c>
      <c r="C739" s="10">
        <v>641</v>
      </c>
      <c r="D739" s="11">
        <v>53.4</v>
      </c>
      <c r="E739" s="11">
        <v>46.6</v>
      </c>
      <c r="F739" s="8" t="s">
        <v>162</v>
      </c>
      <c r="G739" s="8" t="s">
        <v>163</v>
      </c>
      <c r="H739" s="8">
        <v>53.4</v>
      </c>
      <c r="I739" s="8" t="s">
        <v>165</v>
      </c>
      <c r="J739" s="8" t="s">
        <v>160</v>
      </c>
    </row>
    <row r="740" spans="1:10" x14ac:dyDescent="0.15">
      <c r="A740" s="8">
        <v>2008</v>
      </c>
      <c r="B740" s="9">
        <v>39116</v>
      </c>
      <c r="C740" s="10">
        <v>640</v>
      </c>
      <c r="D740" s="11">
        <v>53.4</v>
      </c>
      <c r="E740" s="11">
        <v>46.6</v>
      </c>
      <c r="F740" s="8" t="s">
        <v>162</v>
      </c>
      <c r="G740" s="8" t="s">
        <v>163</v>
      </c>
      <c r="H740" s="8">
        <v>53.4</v>
      </c>
      <c r="I740" s="8" t="s">
        <v>165</v>
      </c>
      <c r="J740" s="8" t="s">
        <v>160</v>
      </c>
    </row>
    <row r="741" spans="1:10" x14ac:dyDescent="0.15">
      <c r="A741" s="8">
        <v>2008</v>
      </c>
      <c r="B741" s="9">
        <v>39117</v>
      </c>
      <c r="C741" s="10">
        <v>639</v>
      </c>
      <c r="D741" s="11">
        <v>53.4</v>
      </c>
      <c r="E741" s="11">
        <v>46.6</v>
      </c>
      <c r="F741" s="8" t="s">
        <v>162</v>
      </c>
      <c r="G741" s="8" t="s">
        <v>163</v>
      </c>
      <c r="H741" s="8">
        <v>53.4</v>
      </c>
      <c r="I741" s="8" t="s">
        <v>165</v>
      </c>
      <c r="J741" s="8" t="s">
        <v>160</v>
      </c>
    </row>
    <row r="742" spans="1:10" x14ac:dyDescent="0.15">
      <c r="A742" s="8">
        <v>2008</v>
      </c>
      <c r="B742" s="9">
        <v>39118</v>
      </c>
      <c r="C742" s="10">
        <v>638</v>
      </c>
      <c r="D742" s="11">
        <v>53.4</v>
      </c>
      <c r="E742" s="11">
        <v>46.6</v>
      </c>
      <c r="F742" s="8" t="s">
        <v>162</v>
      </c>
      <c r="G742" s="8" t="s">
        <v>163</v>
      </c>
      <c r="H742" s="8">
        <v>53.4</v>
      </c>
      <c r="I742" s="8" t="s">
        <v>165</v>
      </c>
      <c r="J742" s="8" t="s">
        <v>160</v>
      </c>
    </row>
    <row r="743" spans="1:10" x14ac:dyDescent="0.15">
      <c r="A743" s="8">
        <v>2008</v>
      </c>
      <c r="B743" s="9">
        <v>39119</v>
      </c>
      <c r="C743" s="10">
        <v>637</v>
      </c>
      <c r="D743" s="11">
        <v>53.4</v>
      </c>
      <c r="E743" s="11">
        <v>46.6</v>
      </c>
      <c r="F743" s="8" t="s">
        <v>162</v>
      </c>
      <c r="G743" s="8" t="s">
        <v>163</v>
      </c>
      <c r="H743" s="8">
        <v>53.4</v>
      </c>
      <c r="I743" s="8" t="s">
        <v>165</v>
      </c>
      <c r="J743" s="8" t="s">
        <v>160</v>
      </c>
    </row>
    <row r="744" spans="1:10" x14ac:dyDescent="0.15">
      <c r="A744" s="8">
        <v>2008</v>
      </c>
      <c r="B744" s="9">
        <v>39120</v>
      </c>
      <c r="C744" s="10">
        <v>636</v>
      </c>
      <c r="D744" s="11">
        <v>53.4</v>
      </c>
      <c r="E744" s="11">
        <v>46.6</v>
      </c>
      <c r="F744" s="8" t="s">
        <v>162</v>
      </c>
      <c r="G744" s="8" t="s">
        <v>163</v>
      </c>
      <c r="H744" s="8">
        <v>53.4</v>
      </c>
      <c r="I744" s="8" t="s">
        <v>165</v>
      </c>
      <c r="J744" s="8" t="s">
        <v>160</v>
      </c>
    </row>
    <row r="745" spans="1:10" x14ac:dyDescent="0.15">
      <c r="A745" s="8">
        <v>2008</v>
      </c>
      <c r="B745" s="9">
        <v>39121</v>
      </c>
      <c r="C745" s="10">
        <v>635</v>
      </c>
      <c r="D745" s="11">
        <v>53.4</v>
      </c>
      <c r="E745" s="11">
        <v>46.6</v>
      </c>
      <c r="F745" s="8" t="s">
        <v>162</v>
      </c>
      <c r="G745" s="8" t="s">
        <v>163</v>
      </c>
      <c r="H745" s="8">
        <v>53.4</v>
      </c>
      <c r="I745" s="8" t="s">
        <v>165</v>
      </c>
      <c r="J745" s="8" t="s">
        <v>160</v>
      </c>
    </row>
    <row r="746" spans="1:10" x14ac:dyDescent="0.15">
      <c r="A746" s="8">
        <v>2008</v>
      </c>
      <c r="B746" s="9">
        <v>39122</v>
      </c>
      <c r="C746" s="10">
        <v>634</v>
      </c>
      <c r="D746" s="11">
        <v>53.4</v>
      </c>
      <c r="E746" s="11">
        <v>46.6</v>
      </c>
      <c r="F746" s="8" t="s">
        <v>162</v>
      </c>
      <c r="G746" s="8" t="s">
        <v>163</v>
      </c>
      <c r="H746" s="8">
        <v>53.4</v>
      </c>
      <c r="I746" s="8" t="s">
        <v>165</v>
      </c>
      <c r="J746" s="8" t="s">
        <v>160</v>
      </c>
    </row>
    <row r="747" spans="1:10" x14ac:dyDescent="0.15">
      <c r="A747" s="8">
        <v>2008</v>
      </c>
      <c r="B747" s="9">
        <v>39123</v>
      </c>
      <c r="C747" s="10">
        <v>633</v>
      </c>
      <c r="D747" s="11">
        <v>53.4</v>
      </c>
      <c r="E747" s="11">
        <v>46.6</v>
      </c>
      <c r="F747" s="8" t="s">
        <v>162</v>
      </c>
      <c r="G747" s="8" t="s">
        <v>163</v>
      </c>
      <c r="H747" s="8">
        <v>53.4</v>
      </c>
      <c r="I747" s="8" t="s">
        <v>165</v>
      </c>
      <c r="J747" s="8" t="s">
        <v>160</v>
      </c>
    </row>
    <row r="748" spans="1:10" x14ac:dyDescent="0.15">
      <c r="A748" s="8">
        <v>2008</v>
      </c>
      <c r="B748" s="9">
        <v>39124</v>
      </c>
      <c r="C748" s="10">
        <v>632</v>
      </c>
      <c r="D748" s="11">
        <v>53.4</v>
      </c>
      <c r="E748" s="11">
        <v>46.6</v>
      </c>
      <c r="F748" s="8" t="s">
        <v>162</v>
      </c>
      <c r="G748" s="8" t="s">
        <v>163</v>
      </c>
      <c r="H748" s="8">
        <v>53.4</v>
      </c>
      <c r="I748" s="8" t="s">
        <v>165</v>
      </c>
      <c r="J748" s="8" t="s">
        <v>160</v>
      </c>
    </row>
    <row r="749" spans="1:10" x14ac:dyDescent="0.15">
      <c r="A749" s="8">
        <v>2008</v>
      </c>
      <c r="B749" s="9">
        <v>39125</v>
      </c>
      <c r="C749" s="10">
        <v>631</v>
      </c>
      <c r="D749" s="11">
        <v>53.4</v>
      </c>
      <c r="E749" s="11">
        <v>46.6</v>
      </c>
      <c r="F749" s="8" t="s">
        <v>162</v>
      </c>
      <c r="G749" s="8" t="s">
        <v>163</v>
      </c>
      <c r="H749" s="8">
        <v>53.4</v>
      </c>
      <c r="I749" s="8" t="s">
        <v>165</v>
      </c>
      <c r="J749" s="8" t="s">
        <v>160</v>
      </c>
    </row>
    <row r="750" spans="1:10" x14ac:dyDescent="0.15">
      <c r="A750" s="8">
        <v>2008</v>
      </c>
      <c r="B750" s="9">
        <v>39126</v>
      </c>
      <c r="C750" s="10">
        <v>630</v>
      </c>
      <c r="D750" s="11">
        <v>53.4</v>
      </c>
      <c r="E750" s="11">
        <v>46.6</v>
      </c>
      <c r="F750" s="8" t="s">
        <v>162</v>
      </c>
      <c r="G750" s="8" t="s">
        <v>163</v>
      </c>
      <c r="H750" s="8">
        <v>53.4</v>
      </c>
      <c r="I750" s="8" t="s">
        <v>165</v>
      </c>
      <c r="J750" s="8" t="s">
        <v>160</v>
      </c>
    </row>
    <row r="751" spans="1:10" x14ac:dyDescent="0.15">
      <c r="A751" s="8">
        <v>2008</v>
      </c>
      <c r="B751" s="9">
        <v>39127</v>
      </c>
      <c r="C751" s="10">
        <v>629</v>
      </c>
      <c r="D751" s="11">
        <v>53.4</v>
      </c>
      <c r="E751" s="11">
        <v>46.6</v>
      </c>
      <c r="F751" s="8" t="s">
        <v>162</v>
      </c>
      <c r="G751" s="8" t="s">
        <v>163</v>
      </c>
      <c r="H751" s="8">
        <v>53.4</v>
      </c>
      <c r="I751" s="8" t="s">
        <v>165</v>
      </c>
      <c r="J751" s="8" t="s">
        <v>160</v>
      </c>
    </row>
    <row r="752" spans="1:10" x14ac:dyDescent="0.15">
      <c r="A752" s="8">
        <v>2008</v>
      </c>
      <c r="B752" s="9">
        <v>39128</v>
      </c>
      <c r="C752" s="10">
        <v>628</v>
      </c>
      <c r="D752" s="11">
        <v>53.4</v>
      </c>
      <c r="E752" s="11">
        <v>46.6</v>
      </c>
      <c r="F752" s="8" t="s">
        <v>162</v>
      </c>
      <c r="G752" s="8" t="s">
        <v>163</v>
      </c>
      <c r="H752" s="8">
        <v>53.4</v>
      </c>
      <c r="I752" s="8" t="s">
        <v>165</v>
      </c>
      <c r="J752" s="8" t="s">
        <v>160</v>
      </c>
    </row>
    <row r="753" spans="1:10" x14ac:dyDescent="0.15">
      <c r="A753" s="8">
        <v>2008</v>
      </c>
      <c r="B753" s="9">
        <v>39129</v>
      </c>
      <c r="C753" s="10">
        <v>627</v>
      </c>
      <c r="D753" s="11">
        <v>53.4</v>
      </c>
      <c r="E753" s="11">
        <v>46.6</v>
      </c>
      <c r="F753" s="8" t="s">
        <v>162</v>
      </c>
      <c r="G753" s="8" t="s">
        <v>163</v>
      </c>
      <c r="H753" s="8">
        <v>53.4</v>
      </c>
      <c r="I753" s="8" t="s">
        <v>165</v>
      </c>
      <c r="J753" s="8" t="s">
        <v>160</v>
      </c>
    </row>
    <row r="754" spans="1:10" x14ac:dyDescent="0.15">
      <c r="A754" s="8">
        <v>2008</v>
      </c>
      <c r="B754" s="9">
        <v>39130</v>
      </c>
      <c r="C754" s="10">
        <v>626</v>
      </c>
      <c r="D754" s="11">
        <v>53.4</v>
      </c>
      <c r="E754" s="11">
        <v>46.6</v>
      </c>
      <c r="F754" s="8" t="s">
        <v>162</v>
      </c>
      <c r="G754" s="8" t="s">
        <v>163</v>
      </c>
      <c r="H754" s="8">
        <v>53.4</v>
      </c>
      <c r="I754" s="8" t="s">
        <v>165</v>
      </c>
      <c r="J754" s="8" t="s">
        <v>160</v>
      </c>
    </row>
    <row r="755" spans="1:10" x14ac:dyDescent="0.15">
      <c r="A755" s="8">
        <v>2008</v>
      </c>
      <c r="B755" s="9">
        <v>39131</v>
      </c>
      <c r="C755" s="10">
        <v>625</v>
      </c>
      <c r="D755" s="11">
        <v>53.4</v>
      </c>
      <c r="E755" s="11">
        <v>46.6</v>
      </c>
      <c r="F755" s="8" t="s">
        <v>162</v>
      </c>
      <c r="G755" s="8" t="s">
        <v>163</v>
      </c>
      <c r="H755" s="8">
        <v>53.4</v>
      </c>
      <c r="I755" s="8" t="s">
        <v>165</v>
      </c>
      <c r="J755" s="8" t="s">
        <v>160</v>
      </c>
    </row>
    <row r="756" spans="1:10" x14ac:dyDescent="0.15">
      <c r="A756" s="8">
        <v>2008</v>
      </c>
      <c r="B756" s="9">
        <v>39132</v>
      </c>
      <c r="C756" s="10">
        <v>624</v>
      </c>
      <c r="D756" s="11">
        <v>53.4</v>
      </c>
      <c r="E756" s="11">
        <v>46.6</v>
      </c>
      <c r="F756" s="8" t="s">
        <v>162</v>
      </c>
      <c r="G756" s="8" t="s">
        <v>163</v>
      </c>
      <c r="H756" s="8">
        <v>53.4</v>
      </c>
      <c r="I756" s="8" t="s">
        <v>165</v>
      </c>
      <c r="J756" s="8" t="s">
        <v>160</v>
      </c>
    </row>
    <row r="757" spans="1:10" x14ac:dyDescent="0.15">
      <c r="A757" s="8">
        <v>2008</v>
      </c>
      <c r="B757" s="9">
        <v>39133</v>
      </c>
      <c r="C757" s="10">
        <v>623</v>
      </c>
      <c r="D757" s="11">
        <v>53.4</v>
      </c>
      <c r="E757" s="11">
        <v>46.6</v>
      </c>
      <c r="F757" s="8" t="s">
        <v>162</v>
      </c>
      <c r="G757" s="8" t="s">
        <v>163</v>
      </c>
      <c r="H757" s="8">
        <v>53.4</v>
      </c>
      <c r="I757" s="8" t="s">
        <v>165</v>
      </c>
      <c r="J757" s="8" t="s">
        <v>160</v>
      </c>
    </row>
    <row r="758" spans="1:10" x14ac:dyDescent="0.15">
      <c r="A758" s="8">
        <v>2008</v>
      </c>
      <c r="B758" s="9">
        <v>39134</v>
      </c>
      <c r="C758" s="10">
        <v>622</v>
      </c>
      <c r="D758" s="11">
        <v>53.4</v>
      </c>
      <c r="E758" s="11">
        <v>46.6</v>
      </c>
      <c r="F758" s="8" t="s">
        <v>162</v>
      </c>
      <c r="G758" s="8" t="s">
        <v>163</v>
      </c>
      <c r="H758" s="8">
        <v>53.4</v>
      </c>
      <c r="I758" s="8" t="s">
        <v>165</v>
      </c>
      <c r="J758" s="8" t="s">
        <v>160</v>
      </c>
    </row>
    <row r="759" spans="1:10" x14ac:dyDescent="0.15">
      <c r="A759" s="8">
        <v>2008</v>
      </c>
      <c r="B759" s="9">
        <v>39135</v>
      </c>
      <c r="C759" s="10">
        <v>621</v>
      </c>
      <c r="D759" s="11">
        <v>53.4</v>
      </c>
      <c r="E759" s="11">
        <v>46.6</v>
      </c>
      <c r="F759" s="8" t="s">
        <v>162</v>
      </c>
      <c r="G759" s="8" t="s">
        <v>163</v>
      </c>
      <c r="H759" s="8">
        <v>53.4</v>
      </c>
      <c r="I759" s="8" t="s">
        <v>165</v>
      </c>
      <c r="J759" s="8" t="s">
        <v>160</v>
      </c>
    </row>
    <row r="760" spans="1:10" x14ac:dyDescent="0.15">
      <c r="A760" s="8">
        <v>2008</v>
      </c>
      <c r="B760" s="9">
        <v>39136</v>
      </c>
      <c r="C760" s="10">
        <v>620</v>
      </c>
      <c r="D760" s="11">
        <v>53.4</v>
      </c>
      <c r="E760" s="11">
        <v>46.6</v>
      </c>
      <c r="F760" s="8" t="s">
        <v>162</v>
      </c>
      <c r="G760" s="8" t="s">
        <v>163</v>
      </c>
      <c r="H760" s="8">
        <v>53.4</v>
      </c>
      <c r="I760" s="8" t="s">
        <v>165</v>
      </c>
      <c r="J760" s="8" t="s">
        <v>160</v>
      </c>
    </row>
    <row r="761" spans="1:10" x14ac:dyDescent="0.15">
      <c r="A761" s="8">
        <v>2008</v>
      </c>
      <c r="B761" s="9">
        <v>39137</v>
      </c>
      <c r="C761" s="10">
        <v>619</v>
      </c>
      <c r="D761" s="11">
        <v>53.4</v>
      </c>
      <c r="E761" s="11">
        <v>46.6</v>
      </c>
      <c r="F761" s="8" t="s">
        <v>162</v>
      </c>
      <c r="G761" s="8" t="s">
        <v>163</v>
      </c>
      <c r="H761" s="8">
        <v>53.4</v>
      </c>
      <c r="I761" s="8" t="s">
        <v>165</v>
      </c>
      <c r="J761" s="8" t="s">
        <v>160</v>
      </c>
    </row>
    <row r="762" spans="1:10" x14ac:dyDescent="0.15">
      <c r="A762" s="8">
        <v>2008</v>
      </c>
      <c r="B762" s="9">
        <v>39138</v>
      </c>
      <c r="C762" s="10">
        <v>618</v>
      </c>
      <c r="D762" s="11">
        <v>53.4</v>
      </c>
      <c r="E762" s="11">
        <v>46.6</v>
      </c>
      <c r="F762" s="8" t="s">
        <v>162</v>
      </c>
      <c r="G762" s="8" t="s">
        <v>163</v>
      </c>
      <c r="H762" s="8">
        <v>53.4</v>
      </c>
      <c r="I762" s="8" t="s">
        <v>165</v>
      </c>
      <c r="J762" s="8" t="s">
        <v>160</v>
      </c>
    </row>
    <row r="763" spans="1:10" x14ac:dyDescent="0.15">
      <c r="A763" s="8">
        <v>2008</v>
      </c>
      <c r="B763" s="9">
        <v>39139</v>
      </c>
      <c r="C763" s="10">
        <v>617</v>
      </c>
      <c r="D763" s="11">
        <v>53.4</v>
      </c>
      <c r="E763" s="11">
        <v>46.6</v>
      </c>
      <c r="F763" s="8" t="s">
        <v>162</v>
      </c>
      <c r="G763" s="8" t="s">
        <v>163</v>
      </c>
      <c r="H763" s="8">
        <v>53.4</v>
      </c>
      <c r="I763" s="8" t="s">
        <v>165</v>
      </c>
      <c r="J763" s="8" t="s">
        <v>160</v>
      </c>
    </row>
    <row r="764" spans="1:10" x14ac:dyDescent="0.15">
      <c r="A764" s="8">
        <v>2008</v>
      </c>
      <c r="B764" s="9">
        <v>39140</v>
      </c>
      <c r="C764" s="10">
        <v>616</v>
      </c>
      <c r="D764" s="11">
        <v>53.4</v>
      </c>
      <c r="E764" s="11">
        <v>46.6</v>
      </c>
      <c r="F764" s="8" t="s">
        <v>162</v>
      </c>
      <c r="G764" s="8" t="s">
        <v>163</v>
      </c>
      <c r="H764" s="8">
        <v>53.4</v>
      </c>
      <c r="I764" s="8" t="s">
        <v>165</v>
      </c>
      <c r="J764" s="8" t="s">
        <v>160</v>
      </c>
    </row>
    <row r="765" spans="1:10" x14ac:dyDescent="0.15">
      <c r="A765" s="8">
        <v>2008</v>
      </c>
      <c r="B765" s="9">
        <v>39141</v>
      </c>
      <c r="C765" s="10">
        <v>615</v>
      </c>
      <c r="D765" s="11">
        <v>53.4</v>
      </c>
      <c r="E765" s="11">
        <v>46.6</v>
      </c>
      <c r="F765" s="8" t="s">
        <v>162</v>
      </c>
      <c r="G765" s="8" t="s">
        <v>163</v>
      </c>
      <c r="H765" s="8">
        <v>53.4</v>
      </c>
      <c r="I765" s="8" t="s">
        <v>165</v>
      </c>
      <c r="J765" s="8" t="s">
        <v>160</v>
      </c>
    </row>
    <row r="766" spans="1:10" x14ac:dyDescent="0.15">
      <c r="A766" s="8">
        <v>2008</v>
      </c>
      <c r="B766" s="9">
        <v>39142</v>
      </c>
      <c r="C766" s="10">
        <v>614</v>
      </c>
      <c r="D766" s="11">
        <v>53.4</v>
      </c>
      <c r="E766" s="11">
        <v>46.6</v>
      </c>
      <c r="F766" s="8" t="s">
        <v>162</v>
      </c>
      <c r="G766" s="8" t="s">
        <v>163</v>
      </c>
      <c r="H766" s="8">
        <v>53.4</v>
      </c>
      <c r="I766" s="8" t="s">
        <v>165</v>
      </c>
      <c r="J766" s="8" t="s">
        <v>160</v>
      </c>
    </row>
    <row r="767" spans="1:10" x14ac:dyDescent="0.15">
      <c r="A767" s="8">
        <v>2008</v>
      </c>
      <c r="B767" s="9">
        <v>39143</v>
      </c>
      <c r="C767" s="10">
        <v>613</v>
      </c>
      <c r="D767" s="11">
        <v>53.4</v>
      </c>
      <c r="E767" s="11">
        <v>46.6</v>
      </c>
      <c r="F767" s="8" t="s">
        <v>162</v>
      </c>
      <c r="G767" s="8" t="s">
        <v>163</v>
      </c>
      <c r="H767" s="8">
        <v>53.4</v>
      </c>
      <c r="I767" s="8" t="s">
        <v>165</v>
      </c>
      <c r="J767" s="8" t="s">
        <v>160</v>
      </c>
    </row>
    <row r="768" spans="1:10" x14ac:dyDescent="0.15">
      <c r="A768" s="8">
        <v>2008</v>
      </c>
      <c r="B768" s="9">
        <v>39144</v>
      </c>
      <c r="C768" s="10">
        <v>612</v>
      </c>
      <c r="D768" s="11">
        <v>53.4</v>
      </c>
      <c r="E768" s="11">
        <v>46.6</v>
      </c>
      <c r="F768" s="8" t="s">
        <v>162</v>
      </c>
      <c r="G768" s="8" t="s">
        <v>163</v>
      </c>
      <c r="H768" s="8">
        <v>53.4</v>
      </c>
      <c r="I768" s="8" t="s">
        <v>165</v>
      </c>
      <c r="J768" s="8" t="s">
        <v>160</v>
      </c>
    </row>
    <row r="769" spans="1:10" x14ac:dyDescent="0.15">
      <c r="A769" s="8">
        <v>2008</v>
      </c>
      <c r="B769" s="9">
        <v>39145</v>
      </c>
      <c r="C769" s="10">
        <v>611</v>
      </c>
      <c r="D769" s="11">
        <v>53.4</v>
      </c>
      <c r="E769" s="11">
        <v>46.6</v>
      </c>
      <c r="F769" s="8" t="s">
        <v>162</v>
      </c>
      <c r="G769" s="8" t="s">
        <v>163</v>
      </c>
      <c r="H769" s="8">
        <v>53.4</v>
      </c>
      <c r="I769" s="8" t="s">
        <v>165</v>
      </c>
      <c r="J769" s="8" t="s">
        <v>160</v>
      </c>
    </row>
    <row r="770" spans="1:10" x14ac:dyDescent="0.15">
      <c r="A770" s="8">
        <v>2008</v>
      </c>
      <c r="B770" s="9">
        <v>39146</v>
      </c>
      <c r="C770" s="10">
        <v>610</v>
      </c>
      <c r="D770" s="11">
        <v>53.4</v>
      </c>
      <c r="E770" s="11">
        <v>46.6</v>
      </c>
      <c r="F770" s="8" t="s">
        <v>162</v>
      </c>
      <c r="G770" s="8" t="s">
        <v>163</v>
      </c>
      <c r="H770" s="8">
        <v>53.4</v>
      </c>
      <c r="I770" s="8" t="s">
        <v>165</v>
      </c>
      <c r="J770" s="8" t="s">
        <v>160</v>
      </c>
    </row>
    <row r="771" spans="1:10" x14ac:dyDescent="0.15">
      <c r="A771" s="8">
        <v>2008</v>
      </c>
      <c r="B771" s="9">
        <v>39147</v>
      </c>
      <c r="C771" s="10">
        <v>609</v>
      </c>
      <c r="D771" s="11">
        <v>53.4</v>
      </c>
      <c r="E771" s="11">
        <v>46.6</v>
      </c>
      <c r="F771" s="8" t="s">
        <v>162</v>
      </c>
      <c r="G771" s="8" t="s">
        <v>163</v>
      </c>
      <c r="H771" s="8">
        <v>53.4</v>
      </c>
      <c r="I771" s="8" t="s">
        <v>165</v>
      </c>
      <c r="J771" s="8" t="s">
        <v>160</v>
      </c>
    </row>
    <row r="772" spans="1:10" x14ac:dyDescent="0.15">
      <c r="A772" s="8">
        <v>2008</v>
      </c>
      <c r="B772" s="9">
        <v>39148</v>
      </c>
      <c r="C772" s="10">
        <v>608</v>
      </c>
      <c r="D772" s="11">
        <v>53.4</v>
      </c>
      <c r="E772" s="11">
        <v>46.6</v>
      </c>
      <c r="F772" s="8" t="s">
        <v>162</v>
      </c>
      <c r="G772" s="8" t="s">
        <v>163</v>
      </c>
      <c r="H772" s="8">
        <v>53.4</v>
      </c>
      <c r="I772" s="8" t="s">
        <v>165</v>
      </c>
      <c r="J772" s="8" t="s">
        <v>160</v>
      </c>
    </row>
    <row r="773" spans="1:10" x14ac:dyDescent="0.15">
      <c r="A773" s="8">
        <v>2008</v>
      </c>
      <c r="B773" s="9">
        <v>39149</v>
      </c>
      <c r="C773" s="10">
        <v>607</v>
      </c>
      <c r="D773" s="11">
        <v>53.4</v>
      </c>
      <c r="E773" s="11">
        <v>46.6</v>
      </c>
      <c r="F773" s="8" t="s">
        <v>162</v>
      </c>
      <c r="G773" s="8" t="s">
        <v>163</v>
      </c>
      <c r="H773" s="8">
        <v>53.4</v>
      </c>
      <c r="I773" s="8" t="s">
        <v>165</v>
      </c>
      <c r="J773" s="8" t="s">
        <v>160</v>
      </c>
    </row>
    <row r="774" spans="1:10" x14ac:dyDescent="0.15">
      <c r="A774" s="8">
        <v>2008</v>
      </c>
      <c r="B774" s="9">
        <v>39150</v>
      </c>
      <c r="C774" s="10">
        <v>606</v>
      </c>
      <c r="D774" s="11">
        <v>53.4</v>
      </c>
      <c r="E774" s="11">
        <v>46.6</v>
      </c>
      <c r="F774" s="8" t="s">
        <v>162</v>
      </c>
      <c r="G774" s="8" t="s">
        <v>163</v>
      </c>
      <c r="H774" s="8">
        <v>53.4</v>
      </c>
      <c r="I774" s="8" t="s">
        <v>165</v>
      </c>
      <c r="J774" s="8" t="s">
        <v>160</v>
      </c>
    </row>
    <row r="775" spans="1:10" x14ac:dyDescent="0.15">
      <c r="A775" s="8">
        <v>2008</v>
      </c>
      <c r="B775" s="9">
        <v>39151</v>
      </c>
      <c r="C775" s="10">
        <v>605</v>
      </c>
      <c r="D775" s="11">
        <v>53.4</v>
      </c>
      <c r="E775" s="11">
        <v>46.6</v>
      </c>
      <c r="F775" s="8" t="s">
        <v>162</v>
      </c>
      <c r="G775" s="8" t="s">
        <v>163</v>
      </c>
      <c r="H775" s="8">
        <v>53.4</v>
      </c>
      <c r="I775" s="8" t="s">
        <v>165</v>
      </c>
      <c r="J775" s="8" t="s">
        <v>160</v>
      </c>
    </row>
    <row r="776" spans="1:10" x14ac:dyDescent="0.15">
      <c r="A776" s="8">
        <v>2008</v>
      </c>
      <c r="B776" s="9">
        <v>39152</v>
      </c>
      <c r="C776" s="10">
        <v>604</v>
      </c>
      <c r="D776" s="11">
        <v>53.4</v>
      </c>
      <c r="E776" s="11">
        <v>46.6</v>
      </c>
      <c r="F776" s="8" t="s">
        <v>162</v>
      </c>
      <c r="G776" s="8" t="s">
        <v>163</v>
      </c>
      <c r="H776" s="8">
        <v>53.4</v>
      </c>
      <c r="I776" s="8" t="s">
        <v>165</v>
      </c>
      <c r="J776" s="8" t="s">
        <v>160</v>
      </c>
    </row>
    <row r="777" spans="1:10" x14ac:dyDescent="0.15">
      <c r="A777" s="8">
        <v>2008</v>
      </c>
      <c r="B777" s="9">
        <v>39153</v>
      </c>
      <c r="C777" s="10">
        <v>603</v>
      </c>
      <c r="D777" s="11">
        <v>53.4</v>
      </c>
      <c r="E777" s="11">
        <v>46.6</v>
      </c>
      <c r="F777" s="8" t="s">
        <v>162</v>
      </c>
      <c r="G777" s="8" t="s">
        <v>163</v>
      </c>
      <c r="H777" s="8">
        <v>53.4</v>
      </c>
      <c r="I777" s="8" t="s">
        <v>165</v>
      </c>
      <c r="J777" s="8" t="s">
        <v>160</v>
      </c>
    </row>
    <row r="778" spans="1:10" x14ac:dyDescent="0.15">
      <c r="A778" s="8">
        <v>2008</v>
      </c>
      <c r="B778" s="9">
        <v>39154</v>
      </c>
      <c r="C778" s="10">
        <v>602</v>
      </c>
      <c r="D778" s="11">
        <v>53.4</v>
      </c>
      <c r="E778" s="11">
        <v>46.6</v>
      </c>
      <c r="F778" s="8" t="s">
        <v>162</v>
      </c>
      <c r="G778" s="8" t="s">
        <v>163</v>
      </c>
      <c r="H778" s="8">
        <v>53.4</v>
      </c>
      <c r="I778" s="8" t="s">
        <v>165</v>
      </c>
      <c r="J778" s="8" t="s">
        <v>160</v>
      </c>
    </row>
    <row r="779" spans="1:10" x14ac:dyDescent="0.15">
      <c r="A779" s="8">
        <v>2008</v>
      </c>
      <c r="B779" s="9">
        <v>39155</v>
      </c>
      <c r="C779" s="10">
        <v>601</v>
      </c>
      <c r="D779" s="11">
        <v>53.4</v>
      </c>
      <c r="E779" s="11">
        <v>46.6</v>
      </c>
      <c r="F779" s="8" t="s">
        <v>162</v>
      </c>
      <c r="G779" s="8" t="s">
        <v>163</v>
      </c>
      <c r="H779" s="8">
        <v>53.4</v>
      </c>
      <c r="I779" s="8" t="s">
        <v>165</v>
      </c>
      <c r="J779" s="8" t="s">
        <v>160</v>
      </c>
    </row>
    <row r="780" spans="1:10" x14ac:dyDescent="0.15">
      <c r="A780" s="8">
        <v>2008</v>
      </c>
      <c r="B780" s="9">
        <v>39156</v>
      </c>
      <c r="C780" s="10">
        <v>600</v>
      </c>
      <c r="D780" s="11">
        <v>53.4</v>
      </c>
      <c r="E780" s="11">
        <v>46.6</v>
      </c>
      <c r="F780" s="8" t="s">
        <v>162</v>
      </c>
      <c r="G780" s="8" t="s">
        <v>163</v>
      </c>
      <c r="H780" s="8">
        <v>53.4</v>
      </c>
      <c r="I780" s="8" t="s">
        <v>165</v>
      </c>
      <c r="J780" s="8" t="s">
        <v>160</v>
      </c>
    </row>
    <row r="781" spans="1:10" x14ac:dyDescent="0.15">
      <c r="A781" s="8">
        <v>2008</v>
      </c>
      <c r="B781" s="9">
        <v>39157</v>
      </c>
      <c r="C781" s="10">
        <v>599</v>
      </c>
      <c r="D781" s="11">
        <v>53.4</v>
      </c>
      <c r="E781" s="11">
        <v>46.6</v>
      </c>
      <c r="F781" s="8" t="s">
        <v>162</v>
      </c>
      <c r="G781" s="8" t="s">
        <v>163</v>
      </c>
      <c r="H781" s="8">
        <v>53.4</v>
      </c>
      <c r="I781" s="8" t="s">
        <v>165</v>
      </c>
      <c r="J781" s="8" t="s">
        <v>160</v>
      </c>
    </row>
    <row r="782" spans="1:10" x14ac:dyDescent="0.15">
      <c r="A782" s="8">
        <v>2008</v>
      </c>
      <c r="B782" s="9">
        <v>39158</v>
      </c>
      <c r="C782" s="10">
        <v>598</v>
      </c>
      <c r="D782" s="11">
        <v>53.4</v>
      </c>
      <c r="E782" s="11">
        <v>46.6</v>
      </c>
      <c r="F782" s="8" t="s">
        <v>162</v>
      </c>
      <c r="G782" s="8" t="s">
        <v>163</v>
      </c>
      <c r="H782" s="8">
        <v>53.4</v>
      </c>
      <c r="I782" s="8" t="s">
        <v>165</v>
      </c>
      <c r="J782" s="8" t="s">
        <v>160</v>
      </c>
    </row>
    <row r="783" spans="1:10" x14ac:dyDescent="0.15">
      <c r="A783" s="8">
        <v>2008</v>
      </c>
      <c r="B783" s="9">
        <v>39159</v>
      </c>
      <c r="C783" s="10">
        <v>597</v>
      </c>
      <c r="D783" s="11">
        <v>53.4</v>
      </c>
      <c r="E783" s="11">
        <v>46.6</v>
      </c>
      <c r="F783" s="8" t="s">
        <v>162</v>
      </c>
      <c r="G783" s="8" t="s">
        <v>163</v>
      </c>
      <c r="H783" s="8">
        <v>53.4</v>
      </c>
      <c r="I783" s="8" t="s">
        <v>165</v>
      </c>
      <c r="J783" s="8" t="s">
        <v>160</v>
      </c>
    </row>
    <row r="784" spans="1:10" x14ac:dyDescent="0.15">
      <c r="A784" s="8">
        <v>2008</v>
      </c>
      <c r="B784" s="9">
        <v>39160</v>
      </c>
      <c r="C784" s="10">
        <v>596</v>
      </c>
      <c r="D784" s="11">
        <v>53.4</v>
      </c>
      <c r="E784" s="11">
        <v>46.6</v>
      </c>
      <c r="F784" s="8" t="s">
        <v>162</v>
      </c>
      <c r="G784" s="8" t="s">
        <v>163</v>
      </c>
      <c r="H784" s="8">
        <v>53.4</v>
      </c>
      <c r="I784" s="8" t="s">
        <v>165</v>
      </c>
      <c r="J784" s="8" t="s">
        <v>160</v>
      </c>
    </row>
    <row r="785" spans="1:10" x14ac:dyDescent="0.15">
      <c r="A785" s="8">
        <v>2008</v>
      </c>
      <c r="B785" s="9">
        <v>39161</v>
      </c>
      <c r="C785" s="10">
        <v>595</v>
      </c>
      <c r="D785" s="11">
        <v>53.4</v>
      </c>
      <c r="E785" s="11">
        <v>46.6</v>
      </c>
      <c r="F785" s="8" t="s">
        <v>162</v>
      </c>
      <c r="G785" s="8" t="s">
        <v>163</v>
      </c>
      <c r="H785" s="8">
        <v>53.4</v>
      </c>
      <c r="I785" s="8" t="s">
        <v>165</v>
      </c>
      <c r="J785" s="8" t="s">
        <v>160</v>
      </c>
    </row>
    <row r="786" spans="1:10" x14ac:dyDescent="0.15">
      <c r="A786" s="8">
        <v>2008</v>
      </c>
      <c r="B786" s="9">
        <v>39162</v>
      </c>
      <c r="C786" s="10">
        <v>594</v>
      </c>
      <c r="D786" s="11">
        <v>53.4</v>
      </c>
      <c r="E786" s="11">
        <v>46.6</v>
      </c>
      <c r="F786" s="8" t="s">
        <v>162</v>
      </c>
      <c r="G786" s="8" t="s">
        <v>163</v>
      </c>
      <c r="H786" s="8">
        <v>53.4</v>
      </c>
      <c r="I786" s="8" t="s">
        <v>165</v>
      </c>
      <c r="J786" s="8" t="s">
        <v>160</v>
      </c>
    </row>
    <row r="787" spans="1:10" x14ac:dyDescent="0.15">
      <c r="A787" s="8">
        <v>2008</v>
      </c>
      <c r="B787" s="9">
        <v>39163</v>
      </c>
      <c r="C787" s="10">
        <v>593</v>
      </c>
      <c r="D787" s="11">
        <v>53.4</v>
      </c>
      <c r="E787" s="11">
        <v>46.6</v>
      </c>
      <c r="F787" s="8" t="s">
        <v>162</v>
      </c>
      <c r="G787" s="8" t="s">
        <v>163</v>
      </c>
      <c r="H787" s="8">
        <v>53.4</v>
      </c>
      <c r="I787" s="8" t="s">
        <v>165</v>
      </c>
      <c r="J787" s="8" t="s">
        <v>160</v>
      </c>
    </row>
    <row r="788" spans="1:10" x14ac:dyDescent="0.15">
      <c r="A788" s="8">
        <v>2008</v>
      </c>
      <c r="B788" s="9">
        <v>39164</v>
      </c>
      <c r="C788" s="10">
        <v>592</v>
      </c>
      <c r="D788" s="11">
        <v>53.4</v>
      </c>
      <c r="E788" s="11">
        <v>46.6</v>
      </c>
      <c r="F788" s="8" t="s">
        <v>162</v>
      </c>
      <c r="G788" s="8" t="s">
        <v>163</v>
      </c>
      <c r="H788" s="8">
        <v>53.4</v>
      </c>
      <c r="I788" s="8" t="s">
        <v>165</v>
      </c>
      <c r="J788" s="8" t="s">
        <v>160</v>
      </c>
    </row>
    <row r="789" spans="1:10" x14ac:dyDescent="0.15">
      <c r="A789" s="8">
        <v>2008</v>
      </c>
      <c r="B789" s="9">
        <v>39165</v>
      </c>
      <c r="C789" s="10">
        <v>591</v>
      </c>
      <c r="D789" s="11">
        <v>53.4</v>
      </c>
      <c r="E789" s="11">
        <v>46.6</v>
      </c>
      <c r="F789" s="8" t="s">
        <v>162</v>
      </c>
      <c r="G789" s="8" t="s">
        <v>163</v>
      </c>
      <c r="H789" s="8">
        <v>53.4</v>
      </c>
      <c r="I789" s="8" t="s">
        <v>165</v>
      </c>
      <c r="J789" s="8" t="s">
        <v>160</v>
      </c>
    </row>
    <row r="790" spans="1:10" x14ac:dyDescent="0.15">
      <c r="A790" s="8">
        <v>2008</v>
      </c>
      <c r="B790" s="9">
        <v>39166</v>
      </c>
      <c r="C790" s="10">
        <v>590</v>
      </c>
      <c r="D790" s="11">
        <v>53.4</v>
      </c>
      <c r="E790" s="11">
        <v>46.6</v>
      </c>
      <c r="F790" s="8" t="s">
        <v>162</v>
      </c>
      <c r="G790" s="8" t="s">
        <v>163</v>
      </c>
      <c r="H790" s="8">
        <v>53.4</v>
      </c>
      <c r="I790" s="8" t="s">
        <v>165</v>
      </c>
      <c r="J790" s="8" t="s">
        <v>160</v>
      </c>
    </row>
    <row r="791" spans="1:10" x14ac:dyDescent="0.15">
      <c r="A791" s="8">
        <v>2008</v>
      </c>
      <c r="B791" s="9">
        <v>39167</v>
      </c>
      <c r="C791" s="10">
        <v>589</v>
      </c>
      <c r="D791" s="11">
        <v>53.4</v>
      </c>
      <c r="E791" s="11">
        <v>46.6</v>
      </c>
      <c r="F791" s="8" t="s">
        <v>162</v>
      </c>
      <c r="G791" s="8" t="s">
        <v>163</v>
      </c>
      <c r="H791" s="8">
        <v>53.4</v>
      </c>
      <c r="I791" s="8" t="s">
        <v>165</v>
      </c>
      <c r="J791" s="8" t="s">
        <v>160</v>
      </c>
    </row>
    <row r="792" spans="1:10" x14ac:dyDescent="0.15">
      <c r="A792" s="8">
        <v>2008</v>
      </c>
      <c r="B792" s="9">
        <v>39168</v>
      </c>
      <c r="C792" s="10">
        <v>588</v>
      </c>
      <c r="D792" s="11">
        <v>53.4</v>
      </c>
      <c r="E792" s="11">
        <v>46.6</v>
      </c>
      <c r="F792" s="8" t="s">
        <v>162</v>
      </c>
      <c r="G792" s="8" t="s">
        <v>163</v>
      </c>
      <c r="H792" s="8">
        <v>53.4</v>
      </c>
      <c r="I792" s="8" t="s">
        <v>165</v>
      </c>
      <c r="J792" s="8" t="s">
        <v>160</v>
      </c>
    </row>
    <row r="793" spans="1:10" x14ac:dyDescent="0.15">
      <c r="A793" s="8">
        <v>2008</v>
      </c>
      <c r="B793" s="9">
        <v>39169</v>
      </c>
      <c r="C793" s="10">
        <v>587</v>
      </c>
      <c r="D793" s="11">
        <v>53.4</v>
      </c>
      <c r="E793" s="11">
        <v>46.6</v>
      </c>
      <c r="F793" s="8" t="s">
        <v>162</v>
      </c>
      <c r="G793" s="8" t="s">
        <v>163</v>
      </c>
      <c r="H793" s="8">
        <v>53.4</v>
      </c>
      <c r="I793" s="8" t="s">
        <v>165</v>
      </c>
      <c r="J793" s="8" t="s">
        <v>160</v>
      </c>
    </row>
    <row r="794" spans="1:10" x14ac:dyDescent="0.15">
      <c r="A794" s="8">
        <v>2008</v>
      </c>
      <c r="B794" s="9">
        <v>39170</v>
      </c>
      <c r="C794" s="10">
        <v>586</v>
      </c>
      <c r="D794" s="11">
        <v>53.4</v>
      </c>
      <c r="E794" s="11">
        <v>46.6</v>
      </c>
      <c r="F794" s="8" t="s">
        <v>162</v>
      </c>
      <c r="G794" s="8" t="s">
        <v>163</v>
      </c>
      <c r="H794" s="8">
        <v>53.4</v>
      </c>
      <c r="I794" s="8" t="s">
        <v>165</v>
      </c>
      <c r="J794" s="8" t="s">
        <v>160</v>
      </c>
    </row>
    <row r="795" spans="1:10" x14ac:dyDescent="0.15">
      <c r="A795" s="8">
        <v>2008</v>
      </c>
      <c r="B795" s="9">
        <v>39171</v>
      </c>
      <c r="C795" s="10">
        <v>585</v>
      </c>
      <c r="D795" s="11">
        <v>53.4</v>
      </c>
      <c r="E795" s="11">
        <v>46.6</v>
      </c>
      <c r="F795" s="8" t="s">
        <v>162</v>
      </c>
      <c r="G795" s="8" t="s">
        <v>163</v>
      </c>
      <c r="H795" s="8">
        <v>53.4</v>
      </c>
      <c r="I795" s="8" t="s">
        <v>165</v>
      </c>
      <c r="J795" s="8" t="s">
        <v>160</v>
      </c>
    </row>
    <row r="796" spans="1:10" x14ac:dyDescent="0.15">
      <c r="A796" s="8">
        <v>2008</v>
      </c>
      <c r="B796" s="9">
        <v>39172</v>
      </c>
      <c r="C796" s="10">
        <v>584</v>
      </c>
      <c r="D796" s="11">
        <v>53.4</v>
      </c>
      <c r="E796" s="11">
        <v>46.6</v>
      </c>
      <c r="F796" s="8" t="s">
        <v>162</v>
      </c>
      <c r="G796" s="8" t="s">
        <v>163</v>
      </c>
      <c r="H796" s="8">
        <v>53.4</v>
      </c>
      <c r="I796" s="8" t="s">
        <v>165</v>
      </c>
      <c r="J796" s="8" t="s">
        <v>160</v>
      </c>
    </row>
    <row r="797" spans="1:10" x14ac:dyDescent="0.15">
      <c r="A797" s="8">
        <v>2008</v>
      </c>
      <c r="B797" s="9">
        <v>39173</v>
      </c>
      <c r="C797" s="10">
        <v>583</v>
      </c>
      <c r="D797" s="11">
        <v>53.4</v>
      </c>
      <c r="E797" s="11">
        <v>46.6</v>
      </c>
      <c r="F797" s="8" t="s">
        <v>162</v>
      </c>
      <c r="G797" s="8" t="s">
        <v>163</v>
      </c>
      <c r="H797" s="8">
        <v>53.4</v>
      </c>
      <c r="I797" s="8" t="s">
        <v>165</v>
      </c>
      <c r="J797" s="8" t="s">
        <v>160</v>
      </c>
    </row>
    <row r="798" spans="1:10" x14ac:dyDescent="0.15">
      <c r="A798" s="8">
        <v>2008</v>
      </c>
      <c r="B798" s="9">
        <v>39174</v>
      </c>
      <c r="C798" s="10">
        <v>582</v>
      </c>
      <c r="D798" s="11">
        <v>53.4</v>
      </c>
      <c r="E798" s="11">
        <v>46.6</v>
      </c>
      <c r="F798" s="8" t="s">
        <v>162</v>
      </c>
      <c r="G798" s="8" t="s">
        <v>163</v>
      </c>
      <c r="H798" s="8">
        <v>53.4</v>
      </c>
      <c r="I798" s="8" t="s">
        <v>165</v>
      </c>
      <c r="J798" s="8" t="s">
        <v>160</v>
      </c>
    </row>
    <row r="799" spans="1:10" x14ac:dyDescent="0.15">
      <c r="A799" s="8">
        <v>2008</v>
      </c>
      <c r="B799" s="9">
        <v>39175</v>
      </c>
      <c r="C799" s="10">
        <v>581</v>
      </c>
      <c r="D799" s="11">
        <v>53.4</v>
      </c>
      <c r="E799" s="11">
        <v>46.6</v>
      </c>
      <c r="F799" s="8" t="s">
        <v>162</v>
      </c>
      <c r="G799" s="8" t="s">
        <v>163</v>
      </c>
      <c r="H799" s="8">
        <v>53.4</v>
      </c>
      <c r="I799" s="8" t="s">
        <v>165</v>
      </c>
      <c r="J799" s="8" t="s">
        <v>160</v>
      </c>
    </row>
    <row r="800" spans="1:10" x14ac:dyDescent="0.15">
      <c r="A800" s="8">
        <v>2008</v>
      </c>
      <c r="B800" s="9">
        <v>39176</v>
      </c>
      <c r="C800" s="10">
        <v>580</v>
      </c>
      <c r="D800" s="11">
        <v>53.4</v>
      </c>
      <c r="E800" s="11">
        <v>46.6</v>
      </c>
      <c r="F800" s="8" t="s">
        <v>162</v>
      </c>
      <c r="G800" s="8" t="s">
        <v>163</v>
      </c>
      <c r="H800" s="8">
        <v>53.4</v>
      </c>
      <c r="I800" s="8" t="s">
        <v>165</v>
      </c>
      <c r="J800" s="8" t="s">
        <v>160</v>
      </c>
    </row>
    <row r="801" spans="1:10" x14ac:dyDescent="0.15">
      <c r="A801" s="8">
        <v>2008</v>
      </c>
      <c r="B801" s="9">
        <v>39177</v>
      </c>
      <c r="C801" s="10">
        <v>579</v>
      </c>
      <c r="D801" s="11">
        <v>53.4</v>
      </c>
      <c r="E801" s="11">
        <v>46.6</v>
      </c>
      <c r="F801" s="8" t="s">
        <v>162</v>
      </c>
      <c r="G801" s="8" t="s">
        <v>163</v>
      </c>
      <c r="H801" s="8">
        <v>53.4</v>
      </c>
      <c r="I801" s="8" t="s">
        <v>165</v>
      </c>
      <c r="J801" s="8" t="s">
        <v>160</v>
      </c>
    </row>
    <row r="802" spans="1:10" x14ac:dyDescent="0.15">
      <c r="A802" s="8">
        <v>2008</v>
      </c>
      <c r="B802" s="9">
        <v>39178</v>
      </c>
      <c r="C802" s="10">
        <v>578</v>
      </c>
      <c r="D802" s="11">
        <v>53.4</v>
      </c>
      <c r="E802" s="11">
        <v>46.6</v>
      </c>
      <c r="F802" s="8" t="s">
        <v>162</v>
      </c>
      <c r="G802" s="8" t="s">
        <v>163</v>
      </c>
      <c r="H802" s="8">
        <v>53.4</v>
      </c>
      <c r="I802" s="8" t="s">
        <v>165</v>
      </c>
      <c r="J802" s="8" t="s">
        <v>160</v>
      </c>
    </row>
    <row r="803" spans="1:10" x14ac:dyDescent="0.15">
      <c r="A803" s="8">
        <v>2008</v>
      </c>
      <c r="B803" s="9">
        <v>39179</v>
      </c>
      <c r="C803" s="10">
        <v>577</v>
      </c>
      <c r="D803" s="11">
        <v>53.4</v>
      </c>
      <c r="E803" s="11">
        <v>46.6</v>
      </c>
      <c r="F803" s="8" t="s">
        <v>162</v>
      </c>
      <c r="G803" s="8" t="s">
        <v>163</v>
      </c>
      <c r="H803" s="8">
        <v>53.4</v>
      </c>
      <c r="I803" s="8" t="s">
        <v>165</v>
      </c>
      <c r="J803" s="8" t="s">
        <v>160</v>
      </c>
    </row>
    <row r="804" spans="1:10" x14ac:dyDescent="0.15">
      <c r="A804" s="8">
        <v>2008</v>
      </c>
      <c r="B804" s="9">
        <v>39180</v>
      </c>
      <c r="C804" s="10">
        <v>576</v>
      </c>
      <c r="D804" s="11">
        <v>53.4</v>
      </c>
      <c r="E804" s="11">
        <v>46.6</v>
      </c>
      <c r="F804" s="8" t="s">
        <v>162</v>
      </c>
      <c r="G804" s="8" t="s">
        <v>163</v>
      </c>
      <c r="H804" s="8">
        <v>53.4</v>
      </c>
      <c r="I804" s="8" t="s">
        <v>165</v>
      </c>
      <c r="J804" s="8" t="s">
        <v>160</v>
      </c>
    </row>
    <row r="805" spans="1:10" x14ac:dyDescent="0.15">
      <c r="A805" s="8">
        <v>2008</v>
      </c>
      <c r="B805" s="9">
        <v>39181</v>
      </c>
      <c r="C805" s="10">
        <v>575</v>
      </c>
      <c r="D805" s="11">
        <v>53.4</v>
      </c>
      <c r="E805" s="11">
        <v>46.6</v>
      </c>
      <c r="F805" s="8" t="s">
        <v>162</v>
      </c>
      <c r="G805" s="8" t="s">
        <v>163</v>
      </c>
      <c r="H805" s="8">
        <v>53.4</v>
      </c>
      <c r="I805" s="8" t="s">
        <v>165</v>
      </c>
      <c r="J805" s="8" t="s">
        <v>160</v>
      </c>
    </row>
    <row r="806" spans="1:10" x14ac:dyDescent="0.15">
      <c r="A806" s="8">
        <v>2008</v>
      </c>
      <c r="B806" s="9">
        <v>39182</v>
      </c>
      <c r="C806" s="10">
        <v>574</v>
      </c>
      <c r="D806" s="11">
        <v>53.4</v>
      </c>
      <c r="E806" s="11">
        <v>46.6</v>
      </c>
      <c r="F806" s="8" t="s">
        <v>162</v>
      </c>
      <c r="G806" s="8" t="s">
        <v>163</v>
      </c>
      <c r="H806" s="8">
        <v>53.4</v>
      </c>
      <c r="I806" s="8" t="s">
        <v>165</v>
      </c>
      <c r="J806" s="8" t="s">
        <v>160</v>
      </c>
    </row>
    <row r="807" spans="1:10" x14ac:dyDescent="0.15">
      <c r="A807" s="8">
        <v>2008</v>
      </c>
      <c r="B807" s="9">
        <v>39183</v>
      </c>
      <c r="C807" s="10">
        <v>573</v>
      </c>
      <c r="D807" s="11">
        <v>53.4</v>
      </c>
      <c r="E807" s="11">
        <v>46.6</v>
      </c>
      <c r="F807" s="8" t="s">
        <v>162</v>
      </c>
      <c r="G807" s="8" t="s">
        <v>163</v>
      </c>
      <c r="H807" s="8">
        <v>53.4</v>
      </c>
      <c r="I807" s="8" t="s">
        <v>165</v>
      </c>
      <c r="J807" s="8" t="s">
        <v>160</v>
      </c>
    </row>
    <row r="808" spans="1:10" x14ac:dyDescent="0.15">
      <c r="A808" s="8">
        <v>2008</v>
      </c>
      <c r="B808" s="9">
        <v>39184</v>
      </c>
      <c r="C808" s="10">
        <v>572</v>
      </c>
      <c r="D808" s="11">
        <v>53.4</v>
      </c>
      <c r="E808" s="11">
        <v>46.6</v>
      </c>
      <c r="F808" s="8" t="s">
        <v>162</v>
      </c>
      <c r="G808" s="8" t="s">
        <v>163</v>
      </c>
      <c r="H808" s="8">
        <v>53.4</v>
      </c>
      <c r="I808" s="8" t="s">
        <v>165</v>
      </c>
      <c r="J808" s="8" t="s">
        <v>160</v>
      </c>
    </row>
    <row r="809" spans="1:10" x14ac:dyDescent="0.15">
      <c r="A809" s="8">
        <v>2008</v>
      </c>
      <c r="B809" s="9">
        <v>39185</v>
      </c>
      <c r="C809" s="10">
        <v>571</v>
      </c>
      <c r="D809" s="11">
        <v>53.4</v>
      </c>
      <c r="E809" s="11">
        <v>46.6</v>
      </c>
      <c r="F809" s="8" t="s">
        <v>162</v>
      </c>
      <c r="G809" s="8" t="s">
        <v>163</v>
      </c>
      <c r="H809" s="8">
        <v>53.4</v>
      </c>
      <c r="I809" s="8" t="s">
        <v>165</v>
      </c>
      <c r="J809" s="8" t="s">
        <v>160</v>
      </c>
    </row>
    <row r="810" spans="1:10" x14ac:dyDescent="0.15">
      <c r="A810" s="8">
        <v>2008</v>
      </c>
      <c r="B810" s="9">
        <v>39186</v>
      </c>
      <c r="C810" s="10">
        <v>570</v>
      </c>
      <c r="D810" s="11">
        <v>53.4</v>
      </c>
      <c r="E810" s="11">
        <v>46.6</v>
      </c>
      <c r="F810" s="8" t="s">
        <v>162</v>
      </c>
      <c r="G810" s="8" t="s">
        <v>163</v>
      </c>
      <c r="H810" s="8">
        <v>53.4</v>
      </c>
      <c r="I810" s="8" t="s">
        <v>165</v>
      </c>
      <c r="J810" s="8" t="s">
        <v>160</v>
      </c>
    </row>
    <row r="811" spans="1:10" x14ac:dyDescent="0.15">
      <c r="A811" s="8">
        <v>2008</v>
      </c>
      <c r="B811" s="9">
        <v>39187</v>
      </c>
      <c r="C811" s="10">
        <v>569</v>
      </c>
      <c r="D811" s="11">
        <v>53.4</v>
      </c>
      <c r="E811" s="11">
        <v>46.6</v>
      </c>
      <c r="F811" s="8" t="s">
        <v>162</v>
      </c>
      <c r="G811" s="8" t="s">
        <v>163</v>
      </c>
      <c r="H811" s="8">
        <v>53.4</v>
      </c>
      <c r="I811" s="8" t="s">
        <v>165</v>
      </c>
      <c r="J811" s="8" t="s">
        <v>160</v>
      </c>
    </row>
    <row r="812" spans="1:10" x14ac:dyDescent="0.15">
      <c r="A812" s="8">
        <v>2008</v>
      </c>
      <c r="B812" s="9">
        <v>39188</v>
      </c>
      <c r="C812" s="10">
        <v>568</v>
      </c>
      <c r="D812" s="11">
        <v>53.4</v>
      </c>
      <c r="E812" s="11">
        <v>46.6</v>
      </c>
      <c r="F812" s="8" t="s">
        <v>162</v>
      </c>
      <c r="G812" s="8" t="s">
        <v>163</v>
      </c>
      <c r="H812" s="8">
        <v>53.4</v>
      </c>
      <c r="I812" s="8" t="s">
        <v>165</v>
      </c>
      <c r="J812" s="8" t="s">
        <v>160</v>
      </c>
    </row>
    <row r="813" spans="1:10" x14ac:dyDescent="0.15">
      <c r="A813" s="8">
        <v>2008</v>
      </c>
      <c r="B813" s="9">
        <v>39189</v>
      </c>
      <c r="C813" s="10">
        <v>567</v>
      </c>
      <c r="D813" s="11">
        <v>53.4</v>
      </c>
      <c r="E813" s="11">
        <v>46.6</v>
      </c>
      <c r="F813" s="8" t="s">
        <v>162</v>
      </c>
      <c r="G813" s="8" t="s">
        <v>163</v>
      </c>
      <c r="H813" s="8">
        <v>53.4</v>
      </c>
      <c r="I813" s="8" t="s">
        <v>165</v>
      </c>
      <c r="J813" s="8" t="s">
        <v>160</v>
      </c>
    </row>
    <row r="814" spans="1:10" x14ac:dyDescent="0.15">
      <c r="A814" s="8">
        <v>2008</v>
      </c>
      <c r="B814" s="9">
        <v>39190</v>
      </c>
      <c r="C814" s="10">
        <v>566</v>
      </c>
      <c r="D814" s="11">
        <v>53.4</v>
      </c>
      <c r="E814" s="11">
        <v>46.6</v>
      </c>
      <c r="F814" s="8" t="s">
        <v>162</v>
      </c>
      <c r="G814" s="8" t="s">
        <v>163</v>
      </c>
      <c r="H814" s="8">
        <v>53.4</v>
      </c>
      <c r="I814" s="8" t="s">
        <v>165</v>
      </c>
      <c r="J814" s="8" t="s">
        <v>160</v>
      </c>
    </row>
    <row r="815" spans="1:10" x14ac:dyDescent="0.15">
      <c r="A815" s="8">
        <v>2008</v>
      </c>
      <c r="B815" s="9">
        <v>39191</v>
      </c>
      <c r="C815" s="10">
        <v>565</v>
      </c>
      <c r="D815" s="11">
        <v>53.4</v>
      </c>
      <c r="E815" s="11">
        <v>46.6</v>
      </c>
      <c r="F815" s="8" t="s">
        <v>162</v>
      </c>
      <c r="G815" s="8" t="s">
        <v>163</v>
      </c>
      <c r="H815" s="8">
        <v>53.4</v>
      </c>
      <c r="I815" s="8" t="s">
        <v>165</v>
      </c>
      <c r="J815" s="8" t="s">
        <v>160</v>
      </c>
    </row>
    <row r="816" spans="1:10" x14ac:dyDescent="0.15">
      <c r="A816" s="8">
        <v>2008</v>
      </c>
      <c r="B816" s="9">
        <v>39192</v>
      </c>
      <c r="C816" s="10">
        <v>564</v>
      </c>
      <c r="D816" s="11">
        <v>53.4</v>
      </c>
      <c r="E816" s="11">
        <v>46.6</v>
      </c>
      <c r="F816" s="8" t="s">
        <v>162</v>
      </c>
      <c r="G816" s="8" t="s">
        <v>163</v>
      </c>
      <c r="H816" s="8">
        <v>53.4</v>
      </c>
      <c r="I816" s="8" t="s">
        <v>165</v>
      </c>
      <c r="J816" s="8" t="s">
        <v>160</v>
      </c>
    </row>
    <row r="817" spans="1:10" x14ac:dyDescent="0.15">
      <c r="A817" s="8">
        <v>2008</v>
      </c>
      <c r="B817" s="9">
        <v>39193</v>
      </c>
      <c r="C817" s="10">
        <v>563</v>
      </c>
      <c r="D817" s="11">
        <v>53.4</v>
      </c>
      <c r="E817" s="11">
        <v>46.6</v>
      </c>
      <c r="F817" s="8" t="s">
        <v>162</v>
      </c>
      <c r="G817" s="8" t="s">
        <v>163</v>
      </c>
      <c r="H817" s="8">
        <v>53.4</v>
      </c>
      <c r="I817" s="8" t="s">
        <v>165</v>
      </c>
      <c r="J817" s="8" t="s">
        <v>160</v>
      </c>
    </row>
    <row r="818" spans="1:10" x14ac:dyDescent="0.15">
      <c r="A818" s="8">
        <v>2008</v>
      </c>
      <c r="B818" s="9">
        <v>39194</v>
      </c>
      <c r="C818" s="10">
        <v>562</v>
      </c>
      <c r="D818" s="11">
        <v>53.4</v>
      </c>
      <c r="E818" s="11">
        <v>46.6</v>
      </c>
      <c r="F818" s="8" t="s">
        <v>162</v>
      </c>
      <c r="G818" s="8" t="s">
        <v>163</v>
      </c>
      <c r="H818" s="8">
        <v>53.4</v>
      </c>
      <c r="I818" s="8" t="s">
        <v>165</v>
      </c>
      <c r="J818" s="8" t="s">
        <v>160</v>
      </c>
    </row>
    <row r="819" spans="1:10" x14ac:dyDescent="0.15">
      <c r="A819" s="8">
        <v>2008</v>
      </c>
      <c r="B819" s="9">
        <v>39195</v>
      </c>
      <c r="C819" s="10">
        <v>561</v>
      </c>
      <c r="D819" s="11">
        <v>53.4</v>
      </c>
      <c r="E819" s="11">
        <v>46.6</v>
      </c>
      <c r="F819" s="8" t="s">
        <v>162</v>
      </c>
      <c r="G819" s="8" t="s">
        <v>163</v>
      </c>
      <c r="H819" s="8">
        <v>53.4</v>
      </c>
      <c r="I819" s="8" t="s">
        <v>165</v>
      </c>
      <c r="J819" s="8" t="s">
        <v>160</v>
      </c>
    </row>
    <row r="820" spans="1:10" x14ac:dyDescent="0.15">
      <c r="A820" s="8">
        <v>2008</v>
      </c>
      <c r="B820" s="9">
        <v>39196</v>
      </c>
      <c r="C820" s="10">
        <v>560</v>
      </c>
      <c r="D820" s="11">
        <v>53.4</v>
      </c>
      <c r="E820" s="11">
        <v>46.6</v>
      </c>
      <c r="F820" s="8" t="s">
        <v>162</v>
      </c>
      <c r="G820" s="8" t="s">
        <v>163</v>
      </c>
      <c r="H820" s="8">
        <v>53.4</v>
      </c>
      <c r="I820" s="8" t="s">
        <v>165</v>
      </c>
      <c r="J820" s="8" t="s">
        <v>160</v>
      </c>
    </row>
    <row r="821" spans="1:10" x14ac:dyDescent="0.15">
      <c r="A821" s="8">
        <v>2008</v>
      </c>
      <c r="B821" s="9">
        <v>39197</v>
      </c>
      <c r="C821" s="10">
        <v>559</v>
      </c>
      <c r="D821" s="11">
        <v>53.4</v>
      </c>
      <c r="E821" s="11">
        <v>46.6</v>
      </c>
      <c r="F821" s="8" t="s">
        <v>162</v>
      </c>
      <c r="G821" s="8" t="s">
        <v>163</v>
      </c>
      <c r="H821" s="8">
        <v>53.4</v>
      </c>
      <c r="I821" s="8" t="s">
        <v>165</v>
      </c>
      <c r="J821" s="8" t="s">
        <v>160</v>
      </c>
    </row>
    <row r="822" spans="1:10" x14ac:dyDescent="0.15">
      <c r="A822" s="8">
        <v>2008</v>
      </c>
      <c r="B822" s="9">
        <v>39198</v>
      </c>
      <c r="C822" s="10">
        <v>558</v>
      </c>
      <c r="D822" s="11">
        <v>53.4</v>
      </c>
      <c r="E822" s="11">
        <v>46.6</v>
      </c>
      <c r="F822" s="8" t="s">
        <v>162</v>
      </c>
      <c r="G822" s="8" t="s">
        <v>163</v>
      </c>
      <c r="H822" s="8">
        <v>53.4</v>
      </c>
      <c r="I822" s="8" t="s">
        <v>165</v>
      </c>
      <c r="J822" s="8" t="s">
        <v>160</v>
      </c>
    </row>
    <row r="823" spans="1:10" x14ac:dyDescent="0.15">
      <c r="A823" s="8">
        <v>2008</v>
      </c>
      <c r="B823" s="9">
        <v>39199</v>
      </c>
      <c r="C823" s="10">
        <v>557</v>
      </c>
      <c r="D823" s="11">
        <v>53.2</v>
      </c>
      <c r="E823" s="11">
        <v>46.8</v>
      </c>
      <c r="F823" s="8" t="s">
        <v>162</v>
      </c>
      <c r="G823" s="8" t="s">
        <v>163</v>
      </c>
      <c r="H823" s="8">
        <v>53.2</v>
      </c>
      <c r="I823" s="8" t="s">
        <v>165</v>
      </c>
      <c r="J823" s="8" t="s">
        <v>160</v>
      </c>
    </row>
    <row r="824" spans="1:10" x14ac:dyDescent="0.15">
      <c r="A824" s="8">
        <v>2008</v>
      </c>
      <c r="B824" s="9">
        <v>39200</v>
      </c>
      <c r="C824" s="10">
        <v>556</v>
      </c>
      <c r="D824" s="11">
        <v>53.2</v>
      </c>
      <c r="E824" s="11">
        <v>46.8</v>
      </c>
      <c r="F824" s="8" t="s">
        <v>162</v>
      </c>
      <c r="G824" s="8" t="s">
        <v>163</v>
      </c>
      <c r="H824" s="8">
        <v>53.2</v>
      </c>
      <c r="I824" s="8" t="s">
        <v>165</v>
      </c>
      <c r="J824" s="8" t="s">
        <v>160</v>
      </c>
    </row>
    <row r="825" spans="1:10" x14ac:dyDescent="0.15">
      <c r="A825" s="8">
        <v>2008</v>
      </c>
      <c r="B825" s="9">
        <v>39201</v>
      </c>
      <c r="C825" s="10">
        <v>555</v>
      </c>
      <c r="D825" s="11">
        <v>53.2</v>
      </c>
      <c r="E825" s="11">
        <v>46.8</v>
      </c>
      <c r="F825" s="8" t="s">
        <v>162</v>
      </c>
      <c r="G825" s="8" t="s">
        <v>163</v>
      </c>
      <c r="H825" s="8">
        <v>53.2</v>
      </c>
      <c r="I825" s="8" t="s">
        <v>165</v>
      </c>
      <c r="J825" s="8" t="s">
        <v>160</v>
      </c>
    </row>
    <row r="826" spans="1:10" x14ac:dyDescent="0.15">
      <c r="A826" s="8">
        <v>2008</v>
      </c>
      <c r="B826" s="9">
        <v>39202</v>
      </c>
      <c r="C826" s="10">
        <v>554</v>
      </c>
      <c r="D826" s="11">
        <v>53.2</v>
      </c>
      <c r="E826" s="11">
        <v>46.8</v>
      </c>
      <c r="F826" s="8" t="s">
        <v>162</v>
      </c>
      <c r="G826" s="8" t="s">
        <v>163</v>
      </c>
      <c r="H826" s="8">
        <v>53.2</v>
      </c>
      <c r="I826" s="8" t="s">
        <v>165</v>
      </c>
      <c r="J826" s="8" t="s">
        <v>160</v>
      </c>
    </row>
    <row r="827" spans="1:10" x14ac:dyDescent="0.15">
      <c r="A827" s="8">
        <v>2008</v>
      </c>
      <c r="B827" s="9">
        <v>39203</v>
      </c>
      <c r="C827" s="10">
        <v>553</v>
      </c>
      <c r="D827" s="11">
        <v>53.2</v>
      </c>
      <c r="E827" s="11">
        <v>46.8</v>
      </c>
      <c r="F827" s="8" t="s">
        <v>162</v>
      </c>
      <c r="G827" s="8" t="s">
        <v>163</v>
      </c>
      <c r="H827" s="8">
        <v>53.2</v>
      </c>
      <c r="I827" s="8" t="s">
        <v>165</v>
      </c>
      <c r="J827" s="8" t="s">
        <v>160</v>
      </c>
    </row>
    <row r="828" spans="1:10" x14ac:dyDescent="0.15">
      <c r="A828" s="8">
        <v>2008</v>
      </c>
      <c r="B828" s="9">
        <v>39204</v>
      </c>
      <c r="C828" s="10">
        <v>552</v>
      </c>
      <c r="D828" s="11">
        <v>53.2</v>
      </c>
      <c r="E828" s="11">
        <v>46.8</v>
      </c>
      <c r="F828" s="8" t="s">
        <v>162</v>
      </c>
      <c r="G828" s="8" t="s">
        <v>163</v>
      </c>
      <c r="H828" s="8">
        <v>53.2</v>
      </c>
      <c r="I828" s="8" t="s">
        <v>165</v>
      </c>
      <c r="J828" s="8" t="s">
        <v>160</v>
      </c>
    </row>
    <row r="829" spans="1:10" x14ac:dyDescent="0.15">
      <c r="A829" s="8">
        <v>2008</v>
      </c>
      <c r="B829" s="9">
        <v>39205</v>
      </c>
      <c r="C829" s="10">
        <v>551</v>
      </c>
      <c r="D829" s="11">
        <v>53.2</v>
      </c>
      <c r="E829" s="11">
        <v>46.8</v>
      </c>
      <c r="F829" s="8" t="s">
        <v>162</v>
      </c>
      <c r="G829" s="8" t="s">
        <v>163</v>
      </c>
      <c r="H829" s="8">
        <v>53.2</v>
      </c>
      <c r="I829" s="8" t="s">
        <v>165</v>
      </c>
      <c r="J829" s="8" t="s">
        <v>160</v>
      </c>
    </row>
    <row r="830" spans="1:10" x14ac:dyDescent="0.15">
      <c r="A830" s="8">
        <v>2008</v>
      </c>
      <c r="B830" s="9">
        <v>39206</v>
      </c>
      <c r="C830" s="10">
        <v>550</v>
      </c>
      <c r="D830" s="11">
        <v>53.2</v>
      </c>
      <c r="E830" s="11">
        <v>46.8</v>
      </c>
      <c r="F830" s="8" t="s">
        <v>162</v>
      </c>
      <c r="G830" s="8" t="s">
        <v>163</v>
      </c>
      <c r="H830" s="8">
        <v>53.2</v>
      </c>
      <c r="I830" s="8" t="s">
        <v>165</v>
      </c>
      <c r="J830" s="8" t="s">
        <v>160</v>
      </c>
    </row>
    <row r="831" spans="1:10" x14ac:dyDescent="0.15">
      <c r="A831" s="8">
        <v>2008</v>
      </c>
      <c r="B831" s="9">
        <v>39207</v>
      </c>
      <c r="C831" s="10">
        <v>549</v>
      </c>
      <c r="D831" s="11">
        <v>53.2</v>
      </c>
      <c r="E831" s="11">
        <v>46.8</v>
      </c>
      <c r="F831" s="8" t="s">
        <v>162</v>
      </c>
      <c r="G831" s="8" t="s">
        <v>163</v>
      </c>
      <c r="H831" s="8">
        <v>53.2</v>
      </c>
      <c r="I831" s="8" t="s">
        <v>165</v>
      </c>
      <c r="J831" s="8" t="s">
        <v>160</v>
      </c>
    </row>
    <row r="832" spans="1:10" x14ac:dyDescent="0.15">
      <c r="A832" s="8">
        <v>2008</v>
      </c>
      <c r="B832" s="9">
        <v>39208</v>
      </c>
      <c r="C832" s="10">
        <v>548</v>
      </c>
      <c r="D832" s="11">
        <v>53.2</v>
      </c>
      <c r="E832" s="11">
        <v>46.8</v>
      </c>
      <c r="F832" s="8" t="s">
        <v>162</v>
      </c>
      <c r="G832" s="8" t="s">
        <v>163</v>
      </c>
      <c r="H832" s="8">
        <v>53.2</v>
      </c>
      <c r="I832" s="8" t="s">
        <v>165</v>
      </c>
      <c r="J832" s="8" t="s">
        <v>160</v>
      </c>
    </row>
    <row r="833" spans="1:10" x14ac:dyDescent="0.15">
      <c r="A833" s="8">
        <v>2008</v>
      </c>
      <c r="B833" s="9">
        <v>39209</v>
      </c>
      <c r="C833" s="10">
        <v>547</v>
      </c>
      <c r="D833" s="11">
        <v>53.2</v>
      </c>
      <c r="E833" s="11">
        <v>46.8</v>
      </c>
      <c r="F833" s="8" t="s">
        <v>162</v>
      </c>
      <c r="G833" s="8" t="s">
        <v>163</v>
      </c>
      <c r="H833" s="8">
        <v>53.2</v>
      </c>
      <c r="I833" s="8" t="s">
        <v>165</v>
      </c>
      <c r="J833" s="8" t="s">
        <v>160</v>
      </c>
    </row>
    <row r="834" spans="1:10" x14ac:dyDescent="0.15">
      <c r="A834" s="8">
        <v>2008</v>
      </c>
      <c r="B834" s="9">
        <v>39210</v>
      </c>
      <c r="C834" s="10">
        <v>546</v>
      </c>
      <c r="D834" s="11">
        <v>53.2</v>
      </c>
      <c r="E834" s="11">
        <v>46.8</v>
      </c>
      <c r="F834" s="8" t="s">
        <v>162</v>
      </c>
      <c r="G834" s="8" t="s">
        <v>163</v>
      </c>
      <c r="H834" s="8">
        <v>53.2</v>
      </c>
      <c r="I834" s="8" t="s">
        <v>165</v>
      </c>
      <c r="J834" s="8" t="s">
        <v>160</v>
      </c>
    </row>
    <row r="835" spans="1:10" x14ac:dyDescent="0.15">
      <c r="A835" s="8">
        <v>2008</v>
      </c>
      <c r="B835" s="9">
        <v>39211</v>
      </c>
      <c r="C835" s="10">
        <v>545</v>
      </c>
      <c r="D835" s="11">
        <v>53.2</v>
      </c>
      <c r="E835" s="11">
        <v>46.8</v>
      </c>
      <c r="F835" s="8" t="s">
        <v>162</v>
      </c>
      <c r="G835" s="8" t="s">
        <v>163</v>
      </c>
      <c r="H835" s="8">
        <v>53.2</v>
      </c>
      <c r="I835" s="8" t="s">
        <v>165</v>
      </c>
      <c r="J835" s="8" t="s">
        <v>160</v>
      </c>
    </row>
    <row r="836" spans="1:10" x14ac:dyDescent="0.15">
      <c r="A836" s="8">
        <v>2008</v>
      </c>
      <c r="B836" s="9">
        <v>39212</v>
      </c>
      <c r="C836" s="10">
        <v>544</v>
      </c>
      <c r="D836" s="11">
        <v>53.2</v>
      </c>
      <c r="E836" s="11">
        <v>46.8</v>
      </c>
      <c r="F836" s="8" t="s">
        <v>162</v>
      </c>
      <c r="G836" s="8" t="s">
        <v>163</v>
      </c>
      <c r="H836" s="8">
        <v>53.2</v>
      </c>
      <c r="I836" s="8" t="s">
        <v>165</v>
      </c>
      <c r="J836" s="8" t="s">
        <v>160</v>
      </c>
    </row>
    <row r="837" spans="1:10" x14ac:dyDescent="0.15">
      <c r="A837" s="8">
        <v>2008</v>
      </c>
      <c r="B837" s="9">
        <v>39213</v>
      </c>
      <c r="C837" s="10">
        <v>543</v>
      </c>
      <c r="D837" s="11">
        <v>53.2</v>
      </c>
      <c r="E837" s="11">
        <v>46.8</v>
      </c>
      <c r="F837" s="8" t="s">
        <v>162</v>
      </c>
      <c r="G837" s="8" t="s">
        <v>163</v>
      </c>
      <c r="H837" s="8">
        <v>53.2</v>
      </c>
      <c r="I837" s="8" t="s">
        <v>165</v>
      </c>
      <c r="J837" s="8" t="s">
        <v>160</v>
      </c>
    </row>
    <row r="838" spans="1:10" x14ac:dyDescent="0.15">
      <c r="A838" s="8">
        <v>2008</v>
      </c>
      <c r="B838" s="9">
        <v>39214</v>
      </c>
      <c r="C838" s="10">
        <v>542</v>
      </c>
      <c r="D838" s="11">
        <v>53.2</v>
      </c>
      <c r="E838" s="11">
        <v>46.8</v>
      </c>
      <c r="F838" s="8" t="s">
        <v>162</v>
      </c>
      <c r="G838" s="8" t="s">
        <v>163</v>
      </c>
      <c r="H838" s="8">
        <v>53.2</v>
      </c>
      <c r="I838" s="8" t="s">
        <v>165</v>
      </c>
      <c r="J838" s="8" t="s">
        <v>160</v>
      </c>
    </row>
    <row r="839" spans="1:10" x14ac:dyDescent="0.15">
      <c r="A839" s="8">
        <v>2008</v>
      </c>
      <c r="B839" s="9">
        <v>39215</v>
      </c>
      <c r="C839" s="10">
        <v>541</v>
      </c>
      <c r="D839" s="11">
        <v>53.2</v>
      </c>
      <c r="E839" s="11">
        <v>46.8</v>
      </c>
      <c r="F839" s="8" t="s">
        <v>162</v>
      </c>
      <c r="G839" s="8" t="s">
        <v>163</v>
      </c>
      <c r="H839" s="8">
        <v>53.2</v>
      </c>
      <c r="I839" s="8" t="s">
        <v>165</v>
      </c>
      <c r="J839" s="8" t="s">
        <v>160</v>
      </c>
    </row>
    <row r="840" spans="1:10" x14ac:dyDescent="0.15">
      <c r="A840" s="8">
        <v>2008</v>
      </c>
      <c r="B840" s="9">
        <v>39216</v>
      </c>
      <c r="C840" s="10">
        <v>540</v>
      </c>
      <c r="D840" s="11">
        <v>53.2</v>
      </c>
      <c r="E840" s="11">
        <v>46.8</v>
      </c>
      <c r="F840" s="8" t="s">
        <v>162</v>
      </c>
      <c r="G840" s="8" t="s">
        <v>163</v>
      </c>
      <c r="H840" s="8">
        <v>53.2</v>
      </c>
      <c r="I840" s="8" t="s">
        <v>165</v>
      </c>
      <c r="J840" s="8" t="s">
        <v>160</v>
      </c>
    </row>
    <row r="841" spans="1:10" x14ac:dyDescent="0.15">
      <c r="A841" s="8">
        <v>2008</v>
      </c>
      <c r="B841" s="9">
        <v>39217</v>
      </c>
      <c r="C841" s="10">
        <v>539</v>
      </c>
      <c r="D841" s="11">
        <v>53.2</v>
      </c>
      <c r="E841" s="11">
        <v>46.8</v>
      </c>
      <c r="F841" s="8" t="s">
        <v>162</v>
      </c>
      <c r="G841" s="8" t="s">
        <v>163</v>
      </c>
      <c r="H841" s="8">
        <v>53.2</v>
      </c>
      <c r="I841" s="8" t="s">
        <v>165</v>
      </c>
      <c r="J841" s="8" t="s">
        <v>160</v>
      </c>
    </row>
    <row r="842" spans="1:10" x14ac:dyDescent="0.15">
      <c r="A842" s="8">
        <v>2008</v>
      </c>
      <c r="B842" s="9">
        <v>39218</v>
      </c>
      <c r="C842" s="10">
        <v>538</v>
      </c>
      <c r="D842" s="11">
        <v>53.2</v>
      </c>
      <c r="E842" s="11">
        <v>46.8</v>
      </c>
      <c r="F842" s="8" t="s">
        <v>162</v>
      </c>
      <c r="G842" s="8" t="s">
        <v>163</v>
      </c>
      <c r="H842" s="8">
        <v>53.2</v>
      </c>
      <c r="I842" s="8" t="s">
        <v>165</v>
      </c>
      <c r="J842" s="8" t="s">
        <v>160</v>
      </c>
    </row>
    <row r="843" spans="1:10" x14ac:dyDescent="0.15">
      <c r="A843" s="8">
        <v>2008</v>
      </c>
      <c r="B843" s="9">
        <v>39219</v>
      </c>
      <c r="C843" s="10">
        <v>537</v>
      </c>
      <c r="D843" s="11">
        <v>53.2</v>
      </c>
      <c r="E843" s="11">
        <v>46.8</v>
      </c>
      <c r="F843" s="8" t="s">
        <v>162</v>
      </c>
      <c r="G843" s="8" t="s">
        <v>163</v>
      </c>
      <c r="H843" s="8">
        <v>53.2</v>
      </c>
      <c r="I843" s="8" t="s">
        <v>165</v>
      </c>
      <c r="J843" s="8" t="s">
        <v>160</v>
      </c>
    </row>
    <row r="844" spans="1:10" x14ac:dyDescent="0.15">
      <c r="A844" s="8">
        <v>2008</v>
      </c>
      <c r="B844" s="9">
        <v>39220</v>
      </c>
      <c r="C844" s="10">
        <v>536</v>
      </c>
      <c r="D844" s="11">
        <v>53.2</v>
      </c>
      <c r="E844" s="11">
        <v>46.8</v>
      </c>
      <c r="F844" s="8" t="s">
        <v>162</v>
      </c>
      <c r="G844" s="8" t="s">
        <v>163</v>
      </c>
      <c r="H844" s="8">
        <v>53.2</v>
      </c>
      <c r="I844" s="8" t="s">
        <v>165</v>
      </c>
      <c r="J844" s="8" t="s">
        <v>160</v>
      </c>
    </row>
    <row r="845" spans="1:10" x14ac:dyDescent="0.15">
      <c r="A845" s="8">
        <v>2008</v>
      </c>
      <c r="B845" s="9">
        <v>39221</v>
      </c>
      <c r="C845" s="10">
        <v>535</v>
      </c>
      <c r="D845" s="11">
        <v>53.2</v>
      </c>
      <c r="E845" s="11">
        <v>46.8</v>
      </c>
      <c r="F845" s="8" t="s">
        <v>162</v>
      </c>
      <c r="G845" s="8" t="s">
        <v>163</v>
      </c>
      <c r="H845" s="8">
        <v>53.2</v>
      </c>
      <c r="I845" s="8" t="s">
        <v>165</v>
      </c>
      <c r="J845" s="8" t="s">
        <v>160</v>
      </c>
    </row>
    <row r="846" spans="1:10" x14ac:dyDescent="0.15">
      <c r="A846" s="8">
        <v>2008</v>
      </c>
      <c r="B846" s="9">
        <v>39222</v>
      </c>
      <c r="C846" s="10">
        <v>534</v>
      </c>
      <c r="D846" s="11">
        <v>53.2</v>
      </c>
      <c r="E846" s="11">
        <v>46.8</v>
      </c>
      <c r="F846" s="8" t="s">
        <v>162</v>
      </c>
      <c r="G846" s="8" t="s">
        <v>163</v>
      </c>
      <c r="H846" s="8">
        <v>53.2</v>
      </c>
      <c r="I846" s="8" t="s">
        <v>165</v>
      </c>
      <c r="J846" s="8" t="s">
        <v>160</v>
      </c>
    </row>
    <row r="847" spans="1:10" x14ac:dyDescent="0.15">
      <c r="A847" s="8">
        <v>2008</v>
      </c>
      <c r="B847" s="9">
        <v>39223</v>
      </c>
      <c r="C847" s="10">
        <v>533</v>
      </c>
      <c r="D847" s="11">
        <v>53.2</v>
      </c>
      <c r="E847" s="11">
        <v>46.8</v>
      </c>
      <c r="F847" s="8" t="s">
        <v>162</v>
      </c>
      <c r="G847" s="8" t="s">
        <v>163</v>
      </c>
      <c r="H847" s="8">
        <v>53.2</v>
      </c>
      <c r="I847" s="8" t="s">
        <v>165</v>
      </c>
      <c r="J847" s="8" t="s">
        <v>160</v>
      </c>
    </row>
    <row r="848" spans="1:10" x14ac:dyDescent="0.15">
      <c r="A848" s="8">
        <v>2008</v>
      </c>
      <c r="B848" s="9">
        <v>39224</v>
      </c>
      <c r="C848" s="10">
        <v>532</v>
      </c>
      <c r="D848" s="11">
        <v>53.2</v>
      </c>
      <c r="E848" s="11">
        <v>46.8</v>
      </c>
      <c r="F848" s="8" t="s">
        <v>162</v>
      </c>
      <c r="G848" s="8" t="s">
        <v>163</v>
      </c>
      <c r="H848" s="8">
        <v>53.2</v>
      </c>
      <c r="I848" s="8" t="s">
        <v>165</v>
      </c>
      <c r="J848" s="8" t="s">
        <v>160</v>
      </c>
    </row>
    <row r="849" spans="1:10" x14ac:dyDescent="0.15">
      <c r="A849" s="8">
        <v>2008</v>
      </c>
      <c r="B849" s="9">
        <v>39225</v>
      </c>
      <c r="C849" s="10">
        <v>531</v>
      </c>
      <c r="D849" s="11">
        <v>53.2</v>
      </c>
      <c r="E849" s="11">
        <v>46.8</v>
      </c>
      <c r="F849" s="8" t="s">
        <v>162</v>
      </c>
      <c r="G849" s="8" t="s">
        <v>163</v>
      </c>
      <c r="H849" s="8">
        <v>53.2</v>
      </c>
      <c r="I849" s="8" t="s">
        <v>165</v>
      </c>
      <c r="J849" s="8" t="s">
        <v>160</v>
      </c>
    </row>
    <row r="850" spans="1:10" x14ac:dyDescent="0.15">
      <c r="A850" s="8">
        <v>2008</v>
      </c>
      <c r="B850" s="9">
        <v>39226</v>
      </c>
      <c r="C850" s="10">
        <v>530</v>
      </c>
      <c r="D850" s="11">
        <v>53.2</v>
      </c>
      <c r="E850" s="11">
        <v>46.8</v>
      </c>
      <c r="F850" s="8" t="s">
        <v>162</v>
      </c>
      <c r="G850" s="8" t="s">
        <v>163</v>
      </c>
      <c r="H850" s="8">
        <v>53.2</v>
      </c>
      <c r="I850" s="8" t="s">
        <v>165</v>
      </c>
      <c r="J850" s="8" t="s">
        <v>160</v>
      </c>
    </row>
    <row r="851" spans="1:10" x14ac:dyDescent="0.15">
      <c r="A851" s="8">
        <v>2008</v>
      </c>
      <c r="B851" s="9">
        <v>39227</v>
      </c>
      <c r="C851" s="10">
        <v>529</v>
      </c>
      <c r="D851" s="11">
        <v>53.2</v>
      </c>
      <c r="E851" s="11">
        <v>46.8</v>
      </c>
      <c r="F851" s="8" t="s">
        <v>162</v>
      </c>
      <c r="G851" s="8" t="s">
        <v>163</v>
      </c>
      <c r="H851" s="8">
        <v>53.2</v>
      </c>
      <c r="I851" s="8" t="s">
        <v>165</v>
      </c>
      <c r="J851" s="8" t="s">
        <v>160</v>
      </c>
    </row>
    <row r="852" spans="1:10" x14ac:dyDescent="0.15">
      <c r="A852" s="8">
        <v>2008</v>
      </c>
      <c r="B852" s="9">
        <v>39228</v>
      </c>
      <c r="C852" s="10">
        <v>528</v>
      </c>
      <c r="D852" s="11">
        <v>53.2</v>
      </c>
      <c r="E852" s="11">
        <v>46.8</v>
      </c>
      <c r="F852" s="8" t="s">
        <v>162</v>
      </c>
      <c r="G852" s="8" t="s">
        <v>163</v>
      </c>
      <c r="H852" s="8">
        <v>53.2</v>
      </c>
      <c r="I852" s="8" t="s">
        <v>165</v>
      </c>
      <c r="J852" s="8" t="s">
        <v>160</v>
      </c>
    </row>
    <row r="853" spans="1:10" x14ac:dyDescent="0.15">
      <c r="A853" s="8">
        <v>2008</v>
      </c>
      <c r="B853" s="9">
        <v>39229</v>
      </c>
      <c r="C853" s="10">
        <v>527</v>
      </c>
      <c r="D853" s="11">
        <v>53.2</v>
      </c>
      <c r="E853" s="11">
        <v>46.8</v>
      </c>
      <c r="F853" s="8" t="s">
        <v>162</v>
      </c>
      <c r="G853" s="8" t="s">
        <v>163</v>
      </c>
      <c r="H853" s="8">
        <v>53.2</v>
      </c>
      <c r="I853" s="8" t="s">
        <v>165</v>
      </c>
      <c r="J853" s="8" t="s">
        <v>160</v>
      </c>
    </row>
    <row r="854" spans="1:10" x14ac:dyDescent="0.15">
      <c r="A854" s="8">
        <v>2008</v>
      </c>
      <c r="B854" s="9">
        <v>39230</v>
      </c>
      <c r="C854" s="10">
        <v>526</v>
      </c>
      <c r="D854" s="11">
        <v>53.2</v>
      </c>
      <c r="E854" s="11">
        <v>46.8</v>
      </c>
      <c r="F854" s="8" t="s">
        <v>162</v>
      </c>
      <c r="G854" s="8" t="s">
        <v>163</v>
      </c>
      <c r="H854" s="8">
        <v>53.2</v>
      </c>
      <c r="I854" s="8" t="s">
        <v>165</v>
      </c>
      <c r="J854" s="8" t="s">
        <v>160</v>
      </c>
    </row>
    <row r="855" spans="1:10" x14ac:dyDescent="0.15">
      <c r="A855" s="8">
        <v>2008</v>
      </c>
      <c r="B855" s="9">
        <v>39231</v>
      </c>
      <c r="C855" s="10">
        <v>525</v>
      </c>
      <c r="D855" s="11">
        <v>53.2</v>
      </c>
      <c r="E855" s="11">
        <v>46.8</v>
      </c>
      <c r="F855" s="8" t="s">
        <v>162</v>
      </c>
      <c r="G855" s="8" t="s">
        <v>163</v>
      </c>
      <c r="H855" s="8">
        <v>53.2</v>
      </c>
      <c r="I855" s="8" t="s">
        <v>165</v>
      </c>
      <c r="J855" s="8" t="s">
        <v>160</v>
      </c>
    </row>
    <row r="856" spans="1:10" x14ac:dyDescent="0.15">
      <c r="A856" s="8">
        <v>2008</v>
      </c>
      <c r="B856" s="9">
        <v>39232</v>
      </c>
      <c r="C856" s="10">
        <v>524</v>
      </c>
      <c r="D856" s="11">
        <v>53.2</v>
      </c>
      <c r="E856" s="11">
        <v>46.8</v>
      </c>
      <c r="F856" s="8" t="s">
        <v>162</v>
      </c>
      <c r="G856" s="8" t="s">
        <v>163</v>
      </c>
      <c r="H856" s="8">
        <v>53.2</v>
      </c>
      <c r="I856" s="8" t="s">
        <v>165</v>
      </c>
      <c r="J856" s="8" t="s">
        <v>160</v>
      </c>
    </row>
    <row r="857" spans="1:10" x14ac:dyDescent="0.15">
      <c r="A857" s="8">
        <v>2008</v>
      </c>
      <c r="B857" s="9">
        <v>39233</v>
      </c>
      <c r="C857" s="10">
        <v>523</v>
      </c>
      <c r="D857" s="11">
        <v>53.2</v>
      </c>
      <c r="E857" s="11">
        <v>46.8</v>
      </c>
      <c r="F857" s="8" t="s">
        <v>162</v>
      </c>
      <c r="G857" s="8" t="s">
        <v>163</v>
      </c>
      <c r="H857" s="8">
        <v>53.2</v>
      </c>
      <c r="I857" s="8" t="s">
        <v>165</v>
      </c>
      <c r="J857" s="8" t="s">
        <v>160</v>
      </c>
    </row>
    <row r="858" spans="1:10" x14ac:dyDescent="0.15">
      <c r="A858" s="8">
        <v>2008</v>
      </c>
      <c r="B858" s="9">
        <v>39234</v>
      </c>
      <c r="C858" s="10">
        <v>522</v>
      </c>
      <c r="D858" s="11">
        <v>53.2</v>
      </c>
      <c r="E858" s="11">
        <v>46.8</v>
      </c>
      <c r="F858" s="8" t="s">
        <v>162</v>
      </c>
      <c r="G858" s="8" t="s">
        <v>163</v>
      </c>
      <c r="H858" s="8">
        <v>53.2</v>
      </c>
      <c r="I858" s="8" t="s">
        <v>165</v>
      </c>
      <c r="J858" s="8" t="s">
        <v>160</v>
      </c>
    </row>
    <row r="859" spans="1:10" x14ac:dyDescent="0.15">
      <c r="A859" s="8">
        <v>2008</v>
      </c>
      <c r="B859" s="9">
        <v>39235</v>
      </c>
      <c r="C859" s="10">
        <v>521</v>
      </c>
      <c r="D859" s="11">
        <v>53.2</v>
      </c>
      <c r="E859" s="11">
        <v>46.8</v>
      </c>
      <c r="F859" s="8" t="s">
        <v>162</v>
      </c>
      <c r="G859" s="8" t="s">
        <v>163</v>
      </c>
      <c r="H859" s="8">
        <v>53.2</v>
      </c>
      <c r="I859" s="8" t="s">
        <v>165</v>
      </c>
      <c r="J859" s="8" t="s">
        <v>160</v>
      </c>
    </row>
    <row r="860" spans="1:10" x14ac:dyDescent="0.15">
      <c r="A860" s="8">
        <v>2008</v>
      </c>
      <c r="B860" s="9">
        <v>39236</v>
      </c>
      <c r="C860" s="10">
        <v>520</v>
      </c>
      <c r="D860" s="11">
        <v>53.2</v>
      </c>
      <c r="E860" s="11">
        <v>46.8</v>
      </c>
      <c r="F860" s="8" t="s">
        <v>162</v>
      </c>
      <c r="G860" s="8" t="s">
        <v>163</v>
      </c>
      <c r="H860" s="8">
        <v>53.2</v>
      </c>
      <c r="I860" s="8" t="s">
        <v>165</v>
      </c>
      <c r="J860" s="8" t="s">
        <v>160</v>
      </c>
    </row>
    <row r="861" spans="1:10" x14ac:dyDescent="0.15">
      <c r="A861" s="8">
        <v>2008</v>
      </c>
      <c r="B861" s="9">
        <v>39237</v>
      </c>
      <c r="C861" s="10">
        <v>519</v>
      </c>
      <c r="D861" s="11">
        <v>53.2</v>
      </c>
      <c r="E861" s="11">
        <v>46.8</v>
      </c>
      <c r="F861" s="8" t="s">
        <v>162</v>
      </c>
      <c r="G861" s="8" t="s">
        <v>163</v>
      </c>
      <c r="H861" s="8">
        <v>53.2</v>
      </c>
      <c r="I861" s="8" t="s">
        <v>165</v>
      </c>
      <c r="J861" s="8" t="s">
        <v>160</v>
      </c>
    </row>
    <row r="862" spans="1:10" x14ac:dyDescent="0.15">
      <c r="A862" s="8">
        <v>2008</v>
      </c>
      <c r="B862" s="9">
        <v>39238</v>
      </c>
      <c r="C862" s="10">
        <v>518</v>
      </c>
      <c r="D862" s="11">
        <v>53.2</v>
      </c>
      <c r="E862" s="11">
        <v>46.8</v>
      </c>
      <c r="F862" s="8" t="s">
        <v>162</v>
      </c>
      <c r="G862" s="8" t="s">
        <v>163</v>
      </c>
      <c r="H862" s="8">
        <v>53.2</v>
      </c>
      <c r="I862" s="8" t="s">
        <v>165</v>
      </c>
      <c r="J862" s="8" t="s">
        <v>160</v>
      </c>
    </row>
    <row r="863" spans="1:10" x14ac:dyDescent="0.15">
      <c r="A863" s="8">
        <v>2008</v>
      </c>
      <c r="B863" s="9">
        <v>39239</v>
      </c>
      <c r="C863" s="10">
        <v>517</v>
      </c>
      <c r="D863" s="11">
        <v>53.2</v>
      </c>
      <c r="E863" s="11">
        <v>46.8</v>
      </c>
      <c r="F863" s="8" t="s">
        <v>162</v>
      </c>
      <c r="G863" s="8" t="s">
        <v>163</v>
      </c>
      <c r="H863" s="8">
        <v>53.2</v>
      </c>
      <c r="I863" s="8" t="s">
        <v>165</v>
      </c>
      <c r="J863" s="8" t="s">
        <v>160</v>
      </c>
    </row>
    <row r="864" spans="1:10" x14ac:dyDescent="0.15">
      <c r="A864" s="8">
        <v>2008</v>
      </c>
      <c r="B864" s="9">
        <v>39240</v>
      </c>
      <c r="C864" s="10">
        <v>516</v>
      </c>
      <c r="D864" s="11">
        <v>53.2</v>
      </c>
      <c r="E864" s="11">
        <v>46.8</v>
      </c>
      <c r="F864" s="8" t="s">
        <v>162</v>
      </c>
      <c r="G864" s="8" t="s">
        <v>163</v>
      </c>
      <c r="H864" s="8">
        <v>53.2</v>
      </c>
      <c r="I864" s="8" t="s">
        <v>165</v>
      </c>
      <c r="J864" s="8" t="s">
        <v>160</v>
      </c>
    </row>
    <row r="865" spans="1:10" x14ac:dyDescent="0.15">
      <c r="A865" s="8">
        <v>2008</v>
      </c>
      <c r="B865" s="9">
        <v>39241</v>
      </c>
      <c r="C865" s="10">
        <v>515</v>
      </c>
      <c r="D865" s="11">
        <v>53.2</v>
      </c>
      <c r="E865" s="11">
        <v>46.8</v>
      </c>
      <c r="F865" s="8" t="s">
        <v>162</v>
      </c>
      <c r="G865" s="8" t="s">
        <v>163</v>
      </c>
      <c r="H865" s="8">
        <v>53.2</v>
      </c>
      <c r="I865" s="8" t="s">
        <v>165</v>
      </c>
      <c r="J865" s="8" t="s">
        <v>160</v>
      </c>
    </row>
    <row r="866" spans="1:10" x14ac:dyDescent="0.15">
      <c r="A866" s="8">
        <v>2008</v>
      </c>
      <c r="B866" s="9">
        <v>39242</v>
      </c>
      <c r="C866" s="10">
        <v>514</v>
      </c>
      <c r="D866" s="11">
        <v>53.2</v>
      </c>
      <c r="E866" s="11">
        <v>46.8</v>
      </c>
      <c r="F866" s="8" t="s">
        <v>162</v>
      </c>
      <c r="G866" s="8" t="s">
        <v>163</v>
      </c>
      <c r="H866" s="8">
        <v>53.2</v>
      </c>
      <c r="I866" s="8" t="s">
        <v>165</v>
      </c>
      <c r="J866" s="8" t="s">
        <v>160</v>
      </c>
    </row>
    <row r="867" spans="1:10" x14ac:dyDescent="0.15">
      <c r="A867" s="8">
        <v>2008</v>
      </c>
      <c r="B867" s="9">
        <v>39243</v>
      </c>
      <c r="C867" s="10">
        <v>513</v>
      </c>
      <c r="D867" s="11">
        <v>53.2</v>
      </c>
      <c r="E867" s="11">
        <v>46.8</v>
      </c>
      <c r="F867" s="8" t="s">
        <v>162</v>
      </c>
      <c r="G867" s="8" t="s">
        <v>163</v>
      </c>
      <c r="H867" s="8">
        <v>53.2</v>
      </c>
      <c r="I867" s="8" t="s">
        <v>165</v>
      </c>
      <c r="J867" s="8" t="s">
        <v>160</v>
      </c>
    </row>
    <row r="868" spans="1:10" x14ac:dyDescent="0.15">
      <c r="A868" s="8">
        <v>2008</v>
      </c>
      <c r="B868" s="9">
        <v>39244</v>
      </c>
      <c r="C868" s="10">
        <v>512</v>
      </c>
      <c r="D868" s="11">
        <v>53.2</v>
      </c>
      <c r="E868" s="11">
        <v>46.8</v>
      </c>
      <c r="F868" s="8" t="s">
        <v>162</v>
      </c>
      <c r="G868" s="8" t="s">
        <v>163</v>
      </c>
      <c r="H868" s="8">
        <v>53.2</v>
      </c>
      <c r="I868" s="8" t="s">
        <v>165</v>
      </c>
      <c r="J868" s="8" t="s">
        <v>160</v>
      </c>
    </row>
    <row r="869" spans="1:10" x14ac:dyDescent="0.15">
      <c r="A869" s="8">
        <v>2008</v>
      </c>
      <c r="B869" s="9">
        <v>39245</v>
      </c>
      <c r="C869" s="10">
        <v>511</v>
      </c>
      <c r="D869" s="11">
        <v>53.2</v>
      </c>
      <c r="E869" s="11">
        <v>46.8</v>
      </c>
      <c r="F869" s="8" t="s">
        <v>162</v>
      </c>
      <c r="G869" s="8" t="s">
        <v>163</v>
      </c>
      <c r="H869" s="8">
        <v>53.2</v>
      </c>
      <c r="I869" s="8" t="s">
        <v>165</v>
      </c>
      <c r="J869" s="8" t="s">
        <v>160</v>
      </c>
    </row>
    <row r="870" spans="1:10" x14ac:dyDescent="0.15">
      <c r="A870" s="8">
        <v>2008</v>
      </c>
      <c r="B870" s="9">
        <v>39246</v>
      </c>
      <c r="C870" s="10">
        <v>510</v>
      </c>
      <c r="D870" s="11">
        <v>53.2</v>
      </c>
      <c r="E870" s="11">
        <v>46.8</v>
      </c>
      <c r="F870" s="8" t="s">
        <v>162</v>
      </c>
      <c r="G870" s="8" t="s">
        <v>163</v>
      </c>
      <c r="H870" s="8">
        <v>53.2</v>
      </c>
      <c r="I870" s="8" t="s">
        <v>165</v>
      </c>
      <c r="J870" s="8" t="s">
        <v>160</v>
      </c>
    </row>
    <row r="871" spans="1:10" x14ac:dyDescent="0.15">
      <c r="A871" s="8">
        <v>2008</v>
      </c>
      <c r="B871" s="9">
        <v>39247</v>
      </c>
      <c r="C871" s="10">
        <v>509</v>
      </c>
      <c r="D871" s="11">
        <v>53.2</v>
      </c>
      <c r="E871" s="11">
        <v>46.8</v>
      </c>
      <c r="F871" s="8" t="s">
        <v>162</v>
      </c>
      <c r="G871" s="8" t="s">
        <v>163</v>
      </c>
      <c r="H871" s="8">
        <v>53.2</v>
      </c>
      <c r="I871" s="8" t="s">
        <v>165</v>
      </c>
      <c r="J871" s="8" t="s">
        <v>160</v>
      </c>
    </row>
    <row r="872" spans="1:10" x14ac:dyDescent="0.15">
      <c r="A872" s="8">
        <v>2008</v>
      </c>
      <c r="B872" s="9">
        <v>39248</v>
      </c>
      <c r="C872" s="10">
        <v>508</v>
      </c>
      <c r="D872" s="11">
        <v>53.2</v>
      </c>
      <c r="E872" s="11">
        <v>46.8</v>
      </c>
      <c r="F872" s="8" t="s">
        <v>162</v>
      </c>
      <c r="G872" s="8" t="s">
        <v>163</v>
      </c>
      <c r="H872" s="8">
        <v>53.2</v>
      </c>
      <c r="I872" s="8" t="s">
        <v>165</v>
      </c>
      <c r="J872" s="8" t="s">
        <v>160</v>
      </c>
    </row>
    <row r="873" spans="1:10" x14ac:dyDescent="0.15">
      <c r="A873" s="8">
        <v>2008</v>
      </c>
      <c r="B873" s="9">
        <v>39249</v>
      </c>
      <c r="C873" s="10">
        <v>507</v>
      </c>
      <c r="D873" s="11">
        <v>53.2</v>
      </c>
      <c r="E873" s="11">
        <v>46.8</v>
      </c>
      <c r="F873" s="8" t="s">
        <v>162</v>
      </c>
      <c r="G873" s="8" t="s">
        <v>163</v>
      </c>
      <c r="H873" s="8">
        <v>53.2</v>
      </c>
      <c r="I873" s="8" t="s">
        <v>165</v>
      </c>
      <c r="J873" s="8" t="s">
        <v>160</v>
      </c>
    </row>
    <row r="874" spans="1:10" x14ac:dyDescent="0.15">
      <c r="A874" s="8">
        <v>2008</v>
      </c>
      <c r="B874" s="9">
        <v>39250</v>
      </c>
      <c r="C874" s="10">
        <v>506</v>
      </c>
      <c r="D874" s="11">
        <v>53.2</v>
      </c>
      <c r="E874" s="11">
        <v>46.8</v>
      </c>
      <c r="F874" s="8" t="s">
        <v>162</v>
      </c>
      <c r="G874" s="8" t="s">
        <v>163</v>
      </c>
      <c r="H874" s="8">
        <v>53.2</v>
      </c>
      <c r="I874" s="8" t="s">
        <v>165</v>
      </c>
      <c r="J874" s="8" t="s">
        <v>160</v>
      </c>
    </row>
    <row r="875" spans="1:10" x14ac:dyDescent="0.15">
      <c r="A875" s="8">
        <v>2008</v>
      </c>
      <c r="B875" s="9">
        <v>39251</v>
      </c>
      <c r="C875" s="10">
        <v>505</v>
      </c>
      <c r="D875" s="11">
        <v>53.2</v>
      </c>
      <c r="E875" s="11">
        <v>46.8</v>
      </c>
      <c r="F875" s="8" t="s">
        <v>162</v>
      </c>
      <c r="G875" s="8" t="s">
        <v>163</v>
      </c>
      <c r="H875" s="8">
        <v>53.2</v>
      </c>
      <c r="I875" s="8" t="s">
        <v>165</v>
      </c>
      <c r="J875" s="8" t="s">
        <v>160</v>
      </c>
    </row>
    <row r="876" spans="1:10" x14ac:dyDescent="0.15">
      <c r="A876" s="8">
        <v>2008</v>
      </c>
      <c r="B876" s="9">
        <v>39252</v>
      </c>
      <c r="C876" s="10">
        <v>504</v>
      </c>
      <c r="D876" s="11">
        <v>53.2</v>
      </c>
      <c r="E876" s="11">
        <v>46.8</v>
      </c>
      <c r="F876" s="8" t="s">
        <v>162</v>
      </c>
      <c r="G876" s="8" t="s">
        <v>163</v>
      </c>
      <c r="H876" s="8">
        <v>53.2</v>
      </c>
      <c r="I876" s="8" t="s">
        <v>165</v>
      </c>
      <c r="J876" s="8" t="s">
        <v>160</v>
      </c>
    </row>
    <row r="877" spans="1:10" x14ac:dyDescent="0.15">
      <c r="A877" s="8">
        <v>2008</v>
      </c>
      <c r="B877" s="9">
        <v>39253</v>
      </c>
      <c r="C877" s="10">
        <v>503</v>
      </c>
      <c r="D877" s="11">
        <v>53.2</v>
      </c>
      <c r="E877" s="11">
        <v>46.8</v>
      </c>
      <c r="F877" s="8" t="s">
        <v>162</v>
      </c>
      <c r="G877" s="8" t="s">
        <v>163</v>
      </c>
      <c r="H877" s="8">
        <v>53.2</v>
      </c>
      <c r="I877" s="8" t="s">
        <v>165</v>
      </c>
      <c r="J877" s="8" t="s">
        <v>160</v>
      </c>
    </row>
    <row r="878" spans="1:10" x14ac:dyDescent="0.15">
      <c r="A878" s="8">
        <v>2008</v>
      </c>
      <c r="B878" s="9">
        <v>39254</v>
      </c>
      <c r="C878" s="10">
        <v>502</v>
      </c>
      <c r="D878" s="11">
        <v>53.2</v>
      </c>
      <c r="E878" s="11">
        <v>46.8</v>
      </c>
      <c r="F878" s="8" t="s">
        <v>162</v>
      </c>
      <c r="G878" s="8" t="s">
        <v>163</v>
      </c>
      <c r="H878" s="8">
        <v>53.2</v>
      </c>
      <c r="I878" s="8" t="s">
        <v>165</v>
      </c>
      <c r="J878" s="8" t="s">
        <v>160</v>
      </c>
    </row>
    <row r="879" spans="1:10" x14ac:dyDescent="0.15">
      <c r="A879" s="8">
        <v>2008</v>
      </c>
      <c r="B879" s="9">
        <v>39255</v>
      </c>
      <c r="C879" s="10">
        <v>501</v>
      </c>
      <c r="D879" s="11">
        <v>53.2</v>
      </c>
      <c r="E879" s="11">
        <v>46.8</v>
      </c>
      <c r="F879" s="8" t="s">
        <v>162</v>
      </c>
      <c r="G879" s="8" t="s">
        <v>163</v>
      </c>
      <c r="H879" s="8">
        <v>53.2</v>
      </c>
      <c r="I879" s="8" t="s">
        <v>165</v>
      </c>
      <c r="J879" s="8" t="s">
        <v>160</v>
      </c>
    </row>
    <row r="880" spans="1:10" x14ac:dyDescent="0.15">
      <c r="A880" s="8">
        <v>2008</v>
      </c>
      <c r="B880" s="9">
        <v>39256</v>
      </c>
      <c r="C880" s="10">
        <v>500</v>
      </c>
      <c r="D880" s="11">
        <v>53.2</v>
      </c>
      <c r="E880" s="11">
        <v>46.8</v>
      </c>
      <c r="F880" s="8" t="s">
        <v>162</v>
      </c>
      <c r="G880" s="8" t="s">
        <v>163</v>
      </c>
      <c r="H880" s="8">
        <v>53.2</v>
      </c>
      <c r="I880" s="8" t="s">
        <v>165</v>
      </c>
      <c r="J880" s="8" t="s">
        <v>160</v>
      </c>
    </row>
    <row r="881" spans="1:10" x14ac:dyDescent="0.15">
      <c r="A881" s="8">
        <v>2008</v>
      </c>
      <c r="B881" s="9">
        <v>39257</v>
      </c>
      <c r="C881" s="10">
        <v>499</v>
      </c>
      <c r="D881" s="11">
        <v>53.2</v>
      </c>
      <c r="E881" s="11">
        <v>46.8</v>
      </c>
      <c r="F881" s="8" t="s">
        <v>162</v>
      </c>
      <c r="G881" s="8" t="s">
        <v>163</v>
      </c>
      <c r="H881" s="8">
        <v>53.2</v>
      </c>
      <c r="I881" s="8" t="s">
        <v>165</v>
      </c>
      <c r="J881" s="8" t="s">
        <v>160</v>
      </c>
    </row>
    <row r="882" spans="1:10" x14ac:dyDescent="0.15">
      <c r="A882" s="8">
        <v>2008</v>
      </c>
      <c r="B882" s="9">
        <v>39258</v>
      </c>
      <c r="C882" s="10">
        <v>498</v>
      </c>
      <c r="D882" s="11">
        <v>53.2</v>
      </c>
      <c r="E882" s="11">
        <v>46.8</v>
      </c>
      <c r="F882" s="8" t="s">
        <v>162</v>
      </c>
      <c r="G882" s="8" t="s">
        <v>163</v>
      </c>
      <c r="H882" s="8">
        <v>53.2</v>
      </c>
      <c r="I882" s="8" t="s">
        <v>165</v>
      </c>
      <c r="J882" s="8" t="s">
        <v>160</v>
      </c>
    </row>
    <row r="883" spans="1:10" x14ac:dyDescent="0.15">
      <c r="A883" s="8">
        <v>2008</v>
      </c>
      <c r="B883" s="9">
        <v>39259</v>
      </c>
      <c r="C883" s="10">
        <v>497</v>
      </c>
      <c r="D883" s="11">
        <v>53.2</v>
      </c>
      <c r="E883" s="11">
        <v>46.8</v>
      </c>
      <c r="F883" s="8" t="s">
        <v>162</v>
      </c>
      <c r="G883" s="8" t="s">
        <v>163</v>
      </c>
      <c r="H883" s="8">
        <v>53.2</v>
      </c>
      <c r="I883" s="8" t="s">
        <v>165</v>
      </c>
      <c r="J883" s="8" t="s">
        <v>160</v>
      </c>
    </row>
    <row r="884" spans="1:10" x14ac:dyDescent="0.15">
      <c r="A884" s="8">
        <v>2008</v>
      </c>
      <c r="B884" s="9">
        <v>39260</v>
      </c>
      <c r="C884" s="10">
        <v>496</v>
      </c>
      <c r="D884" s="11">
        <v>53.2</v>
      </c>
      <c r="E884" s="11">
        <v>46.8</v>
      </c>
      <c r="F884" s="8" t="s">
        <v>162</v>
      </c>
      <c r="G884" s="8" t="s">
        <v>163</v>
      </c>
      <c r="H884" s="8">
        <v>53.2</v>
      </c>
      <c r="I884" s="8" t="s">
        <v>165</v>
      </c>
      <c r="J884" s="8" t="s">
        <v>160</v>
      </c>
    </row>
    <row r="885" spans="1:10" x14ac:dyDescent="0.15">
      <c r="A885" s="8">
        <v>2008</v>
      </c>
      <c r="B885" s="9">
        <v>39261</v>
      </c>
      <c r="C885" s="10">
        <v>495</v>
      </c>
      <c r="D885" s="11">
        <v>53.2</v>
      </c>
      <c r="E885" s="11">
        <v>46.8</v>
      </c>
      <c r="F885" s="8" t="s">
        <v>162</v>
      </c>
      <c r="G885" s="8" t="s">
        <v>163</v>
      </c>
      <c r="H885" s="8">
        <v>53.2</v>
      </c>
      <c r="I885" s="8" t="s">
        <v>165</v>
      </c>
      <c r="J885" s="8" t="s">
        <v>160</v>
      </c>
    </row>
    <row r="886" spans="1:10" x14ac:dyDescent="0.15">
      <c r="A886" s="8">
        <v>2008</v>
      </c>
      <c r="B886" s="9">
        <v>39262</v>
      </c>
      <c r="C886" s="10">
        <v>494</v>
      </c>
      <c r="D886" s="11">
        <v>53.2</v>
      </c>
      <c r="E886" s="11">
        <v>46.8</v>
      </c>
      <c r="F886" s="8" t="s">
        <v>162</v>
      </c>
      <c r="G886" s="8" t="s">
        <v>163</v>
      </c>
      <c r="H886" s="8">
        <v>53.2</v>
      </c>
      <c r="I886" s="8" t="s">
        <v>165</v>
      </c>
      <c r="J886" s="8" t="s">
        <v>160</v>
      </c>
    </row>
    <row r="887" spans="1:10" x14ac:dyDescent="0.15">
      <c r="A887" s="8">
        <v>2008</v>
      </c>
      <c r="B887" s="9">
        <v>39263</v>
      </c>
      <c r="C887" s="10">
        <v>493</v>
      </c>
      <c r="D887" s="11">
        <v>53.2</v>
      </c>
      <c r="E887" s="11">
        <v>46.8</v>
      </c>
      <c r="F887" s="8" t="s">
        <v>162</v>
      </c>
      <c r="G887" s="8" t="s">
        <v>163</v>
      </c>
      <c r="H887" s="8">
        <v>53.2</v>
      </c>
      <c r="I887" s="8" t="s">
        <v>165</v>
      </c>
      <c r="J887" s="8" t="s">
        <v>160</v>
      </c>
    </row>
    <row r="888" spans="1:10" x14ac:dyDescent="0.15">
      <c r="A888" s="8">
        <v>2008</v>
      </c>
      <c r="B888" s="9">
        <v>39264</v>
      </c>
      <c r="C888" s="10">
        <v>492</v>
      </c>
      <c r="D888" s="11">
        <v>53.2</v>
      </c>
      <c r="E888" s="11">
        <v>46.8</v>
      </c>
      <c r="F888" s="8" t="s">
        <v>162</v>
      </c>
      <c r="G888" s="8" t="s">
        <v>163</v>
      </c>
      <c r="H888" s="8">
        <v>53.2</v>
      </c>
      <c r="I888" s="8" t="s">
        <v>165</v>
      </c>
      <c r="J888" s="8" t="s">
        <v>160</v>
      </c>
    </row>
    <row r="889" spans="1:10" x14ac:dyDescent="0.15">
      <c r="A889" s="8">
        <v>2008</v>
      </c>
      <c r="B889" s="9">
        <v>39265</v>
      </c>
      <c r="C889" s="10">
        <v>491</v>
      </c>
      <c r="D889" s="11">
        <v>53.2</v>
      </c>
      <c r="E889" s="11">
        <v>46.8</v>
      </c>
      <c r="F889" s="8" t="s">
        <v>162</v>
      </c>
      <c r="G889" s="8" t="s">
        <v>163</v>
      </c>
      <c r="H889" s="8">
        <v>53.2</v>
      </c>
      <c r="I889" s="8" t="s">
        <v>165</v>
      </c>
      <c r="J889" s="8" t="s">
        <v>160</v>
      </c>
    </row>
    <row r="890" spans="1:10" x14ac:dyDescent="0.15">
      <c r="A890" s="8">
        <v>2008</v>
      </c>
      <c r="B890" s="9">
        <v>39266</v>
      </c>
      <c r="C890" s="10">
        <v>490</v>
      </c>
      <c r="D890" s="11">
        <v>53.2</v>
      </c>
      <c r="E890" s="11">
        <v>46.8</v>
      </c>
      <c r="F890" s="8" t="s">
        <v>162</v>
      </c>
      <c r="G890" s="8" t="s">
        <v>163</v>
      </c>
      <c r="H890" s="8">
        <v>53.2</v>
      </c>
      <c r="I890" s="8" t="s">
        <v>165</v>
      </c>
      <c r="J890" s="8" t="s">
        <v>160</v>
      </c>
    </row>
    <row r="891" spans="1:10" x14ac:dyDescent="0.15">
      <c r="A891" s="8">
        <v>2008</v>
      </c>
      <c r="B891" s="9">
        <v>39267</v>
      </c>
      <c r="C891" s="10">
        <v>489</v>
      </c>
      <c r="D891" s="11">
        <v>53.2</v>
      </c>
      <c r="E891" s="11">
        <v>46.8</v>
      </c>
      <c r="F891" s="8" t="s">
        <v>162</v>
      </c>
      <c r="G891" s="8" t="s">
        <v>163</v>
      </c>
      <c r="H891" s="8">
        <v>53.2</v>
      </c>
      <c r="I891" s="8" t="s">
        <v>165</v>
      </c>
      <c r="J891" s="8" t="s">
        <v>160</v>
      </c>
    </row>
    <row r="892" spans="1:10" x14ac:dyDescent="0.15">
      <c r="A892" s="8">
        <v>2008</v>
      </c>
      <c r="B892" s="9">
        <v>39268</v>
      </c>
      <c r="C892" s="10">
        <v>488</v>
      </c>
      <c r="D892" s="11">
        <v>53.2</v>
      </c>
      <c r="E892" s="11">
        <v>46.8</v>
      </c>
      <c r="F892" s="8" t="s">
        <v>162</v>
      </c>
      <c r="G892" s="8" t="s">
        <v>163</v>
      </c>
      <c r="H892" s="8">
        <v>53.2</v>
      </c>
      <c r="I892" s="8" t="s">
        <v>165</v>
      </c>
      <c r="J892" s="8" t="s">
        <v>160</v>
      </c>
    </row>
    <row r="893" spans="1:10" x14ac:dyDescent="0.15">
      <c r="A893" s="8">
        <v>2008</v>
      </c>
      <c r="B893" s="9">
        <v>39269</v>
      </c>
      <c r="C893" s="10">
        <v>487</v>
      </c>
      <c r="D893" s="11">
        <v>53.2</v>
      </c>
      <c r="E893" s="11">
        <v>46.8</v>
      </c>
      <c r="F893" s="8" t="s">
        <v>162</v>
      </c>
      <c r="G893" s="8" t="s">
        <v>163</v>
      </c>
      <c r="H893" s="8">
        <v>53.2</v>
      </c>
      <c r="I893" s="8" t="s">
        <v>165</v>
      </c>
      <c r="J893" s="8" t="s">
        <v>160</v>
      </c>
    </row>
    <row r="894" spans="1:10" x14ac:dyDescent="0.15">
      <c r="A894" s="8">
        <v>2008</v>
      </c>
      <c r="B894" s="9">
        <v>39270</v>
      </c>
      <c r="C894" s="10">
        <v>486</v>
      </c>
      <c r="D894" s="11">
        <v>53.2</v>
      </c>
      <c r="E894" s="11">
        <v>46.8</v>
      </c>
      <c r="F894" s="8" t="s">
        <v>162</v>
      </c>
      <c r="G894" s="8" t="s">
        <v>163</v>
      </c>
      <c r="H894" s="8">
        <v>53.2</v>
      </c>
      <c r="I894" s="8" t="s">
        <v>165</v>
      </c>
      <c r="J894" s="8" t="s">
        <v>160</v>
      </c>
    </row>
    <row r="895" spans="1:10" x14ac:dyDescent="0.15">
      <c r="A895" s="8">
        <v>2008</v>
      </c>
      <c r="B895" s="9">
        <v>39271</v>
      </c>
      <c r="C895" s="10">
        <v>485</v>
      </c>
      <c r="D895" s="11">
        <v>53.2</v>
      </c>
      <c r="E895" s="11">
        <v>46.8</v>
      </c>
      <c r="F895" s="8" t="s">
        <v>162</v>
      </c>
      <c r="G895" s="8" t="s">
        <v>163</v>
      </c>
      <c r="H895" s="8">
        <v>53.2</v>
      </c>
      <c r="I895" s="8" t="s">
        <v>165</v>
      </c>
      <c r="J895" s="8" t="s">
        <v>160</v>
      </c>
    </row>
    <row r="896" spans="1:10" x14ac:dyDescent="0.15">
      <c r="A896" s="8">
        <v>2008</v>
      </c>
      <c r="B896" s="9">
        <v>39272</v>
      </c>
      <c r="C896" s="10">
        <v>484</v>
      </c>
      <c r="D896" s="11">
        <v>53.2</v>
      </c>
      <c r="E896" s="11">
        <v>46.8</v>
      </c>
      <c r="F896" s="8" t="s">
        <v>162</v>
      </c>
      <c r="G896" s="8" t="s">
        <v>163</v>
      </c>
      <c r="H896" s="8">
        <v>53.2</v>
      </c>
      <c r="I896" s="8" t="s">
        <v>165</v>
      </c>
      <c r="J896" s="8" t="s">
        <v>160</v>
      </c>
    </row>
    <row r="897" spans="1:10" x14ac:dyDescent="0.15">
      <c r="A897" s="8">
        <v>2008</v>
      </c>
      <c r="B897" s="9">
        <v>39273</v>
      </c>
      <c r="C897" s="10">
        <v>483</v>
      </c>
      <c r="D897" s="11">
        <v>53.2</v>
      </c>
      <c r="E897" s="11">
        <v>46.8</v>
      </c>
      <c r="F897" s="8" t="s">
        <v>162</v>
      </c>
      <c r="G897" s="8" t="s">
        <v>163</v>
      </c>
      <c r="H897" s="8">
        <v>53.2</v>
      </c>
      <c r="I897" s="8" t="s">
        <v>165</v>
      </c>
      <c r="J897" s="8" t="s">
        <v>160</v>
      </c>
    </row>
    <row r="898" spans="1:10" x14ac:dyDescent="0.15">
      <c r="A898" s="8">
        <v>2008</v>
      </c>
      <c r="B898" s="9">
        <v>39274</v>
      </c>
      <c r="C898" s="10">
        <v>482</v>
      </c>
      <c r="D898" s="11">
        <v>53.2</v>
      </c>
      <c r="E898" s="11">
        <v>46.8</v>
      </c>
      <c r="F898" s="8" t="s">
        <v>162</v>
      </c>
      <c r="G898" s="8" t="s">
        <v>163</v>
      </c>
      <c r="H898" s="8">
        <v>53.2</v>
      </c>
      <c r="I898" s="8" t="s">
        <v>165</v>
      </c>
      <c r="J898" s="8" t="s">
        <v>160</v>
      </c>
    </row>
    <row r="899" spans="1:10" x14ac:dyDescent="0.15">
      <c r="A899" s="8">
        <v>2008</v>
      </c>
      <c r="B899" s="9">
        <v>39275</v>
      </c>
      <c r="C899" s="10">
        <v>481</v>
      </c>
      <c r="D899" s="11">
        <v>53.2</v>
      </c>
      <c r="E899" s="11">
        <v>46.8</v>
      </c>
      <c r="F899" s="8" t="s">
        <v>162</v>
      </c>
      <c r="G899" s="8" t="s">
        <v>163</v>
      </c>
      <c r="H899" s="8">
        <v>53.2</v>
      </c>
      <c r="I899" s="8" t="s">
        <v>165</v>
      </c>
      <c r="J899" s="8" t="s">
        <v>160</v>
      </c>
    </row>
    <row r="900" spans="1:10" x14ac:dyDescent="0.15">
      <c r="A900" s="8">
        <v>2008</v>
      </c>
      <c r="B900" s="9">
        <v>39276</v>
      </c>
      <c r="C900" s="10">
        <v>480</v>
      </c>
      <c r="D900" s="11">
        <v>53.2</v>
      </c>
      <c r="E900" s="11">
        <v>46.8</v>
      </c>
      <c r="F900" s="8" t="s">
        <v>162</v>
      </c>
      <c r="G900" s="8" t="s">
        <v>163</v>
      </c>
      <c r="H900" s="8">
        <v>53.2</v>
      </c>
      <c r="I900" s="8" t="s">
        <v>165</v>
      </c>
      <c r="J900" s="8" t="s">
        <v>160</v>
      </c>
    </row>
    <row r="901" spans="1:10" x14ac:dyDescent="0.15">
      <c r="A901" s="8">
        <v>2008</v>
      </c>
      <c r="B901" s="9">
        <v>39277</v>
      </c>
      <c r="C901" s="10">
        <v>479</v>
      </c>
      <c r="D901" s="11">
        <v>53.2</v>
      </c>
      <c r="E901" s="11">
        <v>46.8</v>
      </c>
      <c r="F901" s="8" t="s">
        <v>162</v>
      </c>
      <c r="G901" s="8" t="s">
        <v>163</v>
      </c>
      <c r="H901" s="8">
        <v>53.2</v>
      </c>
      <c r="I901" s="8" t="s">
        <v>165</v>
      </c>
      <c r="J901" s="8" t="s">
        <v>160</v>
      </c>
    </row>
    <row r="902" spans="1:10" x14ac:dyDescent="0.15">
      <c r="A902" s="8">
        <v>2008</v>
      </c>
      <c r="B902" s="9">
        <v>39278</v>
      </c>
      <c r="C902" s="10">
        <v>478</v>
      </c>
      <c r="D902" s="11">
        <v>53.2</v>
      </c>
      <c r="E902" s="11">
        <v>46.8</v>
      </c>
      <c r="F902" s="8" t="s">
        <v>162</v>
      </c>
      <c r="G902" s="8" t="s">
        <v>163</v>
      </c>
      <c r="H902" s="8">
        <v>53.2</v>
      </c>
      <c r="I902" s="8" t="s">
        <v>165</v>
      </c>
      <c r="J902" s="8" t="s">
        <v>160</v>
      </c>
    </row>
    <row r="903" spans="1:10" x14ac:dyDescent="0.15">
      <c r="A903" s="8">
        <v>2008</v>
      </c>
      <c r="B903" s="9">
        <v>39279</v>
      </c>
      <c r="C903" s="10">
        <v>477</v>
      </c>
      <c r="D903" s="11">
        <v>53.2</v>
      </c>
      <c r="E903" s="11">
        <v>46.8</v>
      </c>
      <c r="F903" s="8" t="s">
        <v>162</v>
      </c>
      <c r="G903" s="8" t="s">
        <v>163</v>
      </c>
      <c r="H903" s="8">
        <v>53.2</v>
      </c>
      <c r="I903" s="8" t="s">
        <v>165</v>
      </c>
      <c r="J903" s="8" t="s">
        <v>160</v>
      </c>
    </row>
    <row r="904" spans="1:10" x14ac:dyDescent="0.15">
      <c r="A904" s="8">
        <v>2008</v>
      </c>
      <c r="B904" s="9">
        <v>39280</v>
      </c>
      <c r="C904" s="10">
        <v>476</v>
      </c>
      <c r="D904" s="11">
        <v>53.2</v>
      </c>
      <c r="E904" s="11">
        <v>46.8</v>
      </c>
      <c r="F904" s="8" t="s">
        <v>162</v>
      </c>
      <c r="G904" s="8" t="s">
        <v>163</v>
      </c>
      <c r="H904" s="8">
        <v>53.2</v>
      </c>
      <c r="I904" s="8" t="s">
        <v>165</v>
      </c>
      <c r="J904" s="8" t="s">
        <v>160</v>
      </c>
    </row>
    <row r="905" spans="1:10" x14ac:dyDescent="0.15">
      <c r="A905" s="8">
        <v>2008</v>
      </c>
      <c r="B905" s="9">
        <v>39281</v>
      </c>
      <c r="C905" s="10">
        <v>475</v>
      </c>
      <c r="D905" s="11">
        <v>53.2</v>
      </c>
      <c r="E905" s="11">
        <v>46.8</v>
      </c>
      <c r="F905" s="8" t="s">
        <v>162</v>
      </c>
      <c r="G905" s="8" t="s">
        <v>163</v>
      </c>
      <c r="H905" s="8">
        <v>53.2</v>
      </c>
      <c r="I905" s="8" t="s">
        <v>165</v>
      </c>
      <c r="J905" s="8" t="s">
        <v>160</v>
      </c>
    </row>
    <row r="906" spans="1:10" x14ac:dyDescent="0.15">
      <c r="A906" s="8">
        <v>2008</v>
      </c>
      <c r="B906" s="9">
        <v>39282</v>
      </c>
      <c r="C906" s="10">
        <v>474</v>
      </c>
      <c r="D906" s="11">
        <v>53.2</v>
      </c>
      <c r="E906" s="11">
        <v>46.8</v>
      </c>
      <c r="F906" s="8" t="s">
        <v>162</v>
      </c>
      <c r="G906" s="8" t="s">
        <v>163</v>
      </c>
      <c r="H906" s="8">
        <v>53.2</v>
      </c>
      <c r="I906" s="8" t="s">
        <v>165</v>
      </c>
      <c r="J906" s="8" t="s">
        <v>160</v>
      </c>
    </row>
    <row r="907" spans="1:10" x14ac:dyDescent="0.15">
      <c r="A907" s="8">
        <v>2008</v>
      </c>
      <c r="B907" s="9">
        <v>39283</v>
      </c>
      <c r="C907" s="10">
        <v>473</v>
      </c>
      <c r="D907" s="11">
        <v>53.2</v>
      </c>
      <c r="E907" s="11">
        <v>46.8</v>
      </c>
      <c r="F907" s="8" t="s">
        <v>162</v>
      </c>
      <c r="G907" s="8" t="s">
        <v>163</v>
      </c>
      <c r="H907" s="8">
        <v>53.2</v>
      </c>
      <c r="I907" s="8" t="s">
        <v>165</v>
      </c>
      <c r="J907" s="8" t="s">
        <v>160</v>
      </c>
    </row>
    <row r="908" spans="1:10" x14ac:dyDescent="0.15">
      <c r="A908" s="8">
        <v>2008</v>
      </c>
      <c r="B908" s="9">
        <v>39284</v>
      </c>
      <c r="C908" s="10">
        <v>472</v>
      </c>
      <c r="D908" s="11">
        <v>53.2</v>
      </c>
      <c r="E908" s="11">
        <v>46.8</v>
      </c>
      <c r="F908" s="8" t="s">
        <v>162</v>
      </c>
      <c r="G908" s="8" t="s">
        <v>163</v>
      </c>
      <c r="H908" s="8">
        <v>53.2</v>
      </c>
      <c r="I908" s="8" t="s">
        <v>165</v>
      </c>
      <c r="J908" s="8" t="s">
        <v>160</v>
      </c>
    </row>
    <row r="909" spans="1:10" x14ac:dyDescent="0.15">
      <c r="A909" s="8">
        <v>2008</v>
      </c>
      <c r="B909" s="9">
        <v>39285</v>
      </c>
      <c r="C909" s="10">
        <v>471</v>
      </c>
      <c r="D909" s="11">
        <v>53.2</v>
      </c>
      <c r="E909" s="11">
        <v>46.8</v>
      </c>
      <c r="F909" s="8" t="s">
        <v>162</v>
      </c>
      <c r="G909" s="8" t="s">
        <v>163</v>
      </c>
      <c r="H909" s="8">
        <v>53.2</v>
      </c>
      <c r="I909" s="8" t="s">
        <v>165</v>
      </c>
      <c r="J909" s="8" t="s">
        <v>160</v>
      </c>
    </row>
    <row r="910" spans="1:10" x14ac:dyDescent="0.15">
      <c r="A910" s="8">
        <v>2008</v>
      </c>
      <c r="B910" s="9">
        <v>39286</v>
      </c>
      <c r="C910" s="10">
        <v>470</v>
      </c>
      <c r="D910" s="11">
        <v>53.2</v>
      </c>
      <c r="E910" s="11">
        <v>46.8</v>
      </c>
      <c r="F910" s="8" t="s">
        <v>162</v>
      </c>
      <c r="G910" s="8" t="s">
        <v>163</v>
      </c>
      <c r="H910" s="8">
        <v>53.2</v>
      </c>
      <c r="I910" s="8" t="s">
        <v>165</v>
      </c>
      <c r="J910" s="8" t="s">
        <v>160</v>
      </c>
    </row>
    <row r="911" spans="1:10" x14ac:dyDescent="0.15">
      <c r="A911" s="8">
        <v>2008</v>
      </c>
      <c r="B911" s="9">
        <v>39287</v>
      </c>
      <c r="C911" s="10">
        <v>469</v>
      </c>
      <c r="D911" s="11">
        <v>53.2</v>
      </c>
      <c r="E911" s="11">
        <v>46.8</v>
      </c>
      <c r="F911" s="8" t="s">
        <v>162</v>
      </c>
      <c r="G911" s="8" t="s">
        <v>163</v>
      </c>
      <c r="H911" s="8">
        <v>53.2</v>
      </c>
      <c r="I911" s="8" t="s">
        <v>165</v>
      </c>
      <c r="J911" s="8" t="s">
        <v>160</v>
      </c>
    </row>
    <row r="912" spans="1:10" x14ac:dyDescent="0.15">
      <c r="A912" s="8">
        <v>2008</v>
      </c>
      <c r="B912" s="9">
        <v>39288</v>
      </c>
      <c r="C912" s="10">
        <v>468</v>
      </c>
      <c r="D912" s="11">
        <v>53.2</v>
      </c>
      <c r="E912" s="11">
        <v>46.8</v>
      </c>
      <c r="F912" s="8" t="s">
        <v>162</v>
      </c>
      <c r="G912" s="8" t="s">
        <v>163</v>
      </c>
      <c r="H912" s="8">
        <v>53.2</v>
      </c>
      <c r="I912" s="8" t="s">
        <v>165</v>
      </c>
      <c r="J912" s="8" t="s">
        <v>160</v>
      </c>
    </row>
    <row r="913" spans="1:10" x14ac:dyDescent="0.15">
      <c r="A913" s="8">
        <v>2008</v>
      </c>
      <c r="B913" s="9">
        <v>39289</v>
      </c>
      <c r="C913" s="10">
        <v>467</v>
      </c>
      <c r="D913" s="11">
        <v>53.2</v>
      </c>
      <c r="E913" s="11">
        <v>46.8</v>
      </c>
      <c r="F913" s="8" t="s">
        <v>162</v>
      </c>
      <c r="G913" s="8" t="s">
        <v>163</v>
      </c>
      <c r="H913" s="8">
        <v>53.2</v>
      </c>
      <c r="I913" s="8" t="s">
        <v>165</v>
      </c>
      <c r="J913" s="8" t="s">
        <v>160</v>
      </c>
    </row>
    <row r="914" spans="1:10" x14ac:dyDescent="0.15">
      <c r="A914" s="8">
        <v>2008</v>
      </c>
      <c r="B914" s="9">
        <v>39290</v>
      </c>
      <c r="C914" s="10">
        <v>466</v>
      </c>
      <c r="D914" s="11">
        <v>52</v>
      </c>
      <c r="E914" s="11">
        <v>48</v>
      </c>
      <c r="F914" s="8" t="s">
        <v>162</v>
      </c>
      <c r="G914" s="8" t="s">
        <v>163</v>
      </c>
      <c r="H914" s="8">
        <v>52</v>
      </c>
      <c r="I914" s="8" t="s">
        <v>165</v>
      </c>
      <c r="J914" s="8" t="s">
        <v>160</v>
      </c>
    </row>
    <row r="915" spans="1:10" x14ac:dyDescent="0.15">
      <c r="A915" s="8">
        <v>2008</v>
      </c>
      <c r="B915" s="9">
        <v>39291</v>
      </c>
      <c r="C915" s="10">
        <v>465</v>
      </c>
      <c r="D915" s="11">
        <v>52</v>
      </c>
      <c r="E915" s="11">
        <v>48</v>
      </c>
      <c r="F915" s="8" t="s">
        <v>162</v>
      </c>
      <c r="G915" s="8" t="s">
        <v>163</v>
      </c>
      <c r="H915" s="8">
        <v>52</v>
      </c>
      <c r="I915" s="8" t="s">
        <v>165</v>
      </c>
      <c r="J915" s="8" t="s">
        <v>160</v>
      </c>
    </row>
    <row r="916" spans="1:10" x14ac:dyDescent="0.15">
      <c r="A916" s="8">
        <v>2008</v>
      </c>
      <c r="B916" s="9">
        <v>39292</v>
      </c>
      <c r="C916" s="10">
        <v>464</v>
      </c>
      <c r="D916" s="11">
        <v>52</v>
      </c>
      <c r="E916" s="11">
        <v>48</v>
      </c>
      <c r="F916" s="8" t="s">
        <v>162</v>
      </c>
      <c r="G916" s="8" t="s">
        <v>163</v>
      </c>
      <c r="H916" s="8">
        <v>52</v>
      </c>
      <c r="I916" s="8" t="s">
        <v>165</v>
      </c>
      <c r="J916" s="8" t="s">
        <v>160</v>
      </c>
    </row>
    <row r="917" spans="1:10" x14ac:dyDescent="0.15">
      <c r="A917" s="8">
        <v>2008</v>
      </c>
      <c r="B917" s="9">
        <v>39293</v>
      </c>
      <c r="C917" s="10">
        <v>463</v>
      </c>
      <c r="D917" s="11">
        <v>52</v>
      </c>
      <c r="E917" s="11">
        <v>48</v>
      </c>
      <c r="F917" s="8" t="s">
        <v>162</v>
      </c>
      <c r="G917" s="8" t="s">
        <v>163</v>
      </c>
      <c r="H917" s="8">
        <v>52</v>
      </c>
      <c r="I917" s="8" t="s">
        <v>165</v>
      </c>
      <c r="J917" s="8" t="s">
        <v>160</v>
      </c>
    </row>
    <row r="918" spans="1:10" x14ac:dyDescent="0.15">
      <c r="A918" s="8">
        <v>2008</v>
      </c>
      <c r="B918" s="9">
        <v>39294</v>
      </c>
      <c r="C918" s="10">
        <v>462</v>
      </c>
      <c r="D918" s="11">
        <v>52</v>
      </c>
      <c r="E918" s="11">
        <v>48</v>
      </c>
      <c r="F918" s="8" t="s">
        <v>162</v>
      </c>
      <c r="G918" s="8" t="s">
        <v>163</v>
      </c>
      <c r="H918" s="8">
        <v>52</v>
      </c>
      <c r="I918" s="8" t="s">
        <v>165</v>
      </c>
      <c r="J918" s="8" t="s">
        <v>160</v>
      </c>
    </row>
    <row r="919" spans="1:10" x14ac:dyDescent="0.15">
      <c r="A919" s="8">
        <v>2008</v>
      </c>
      <c r="B919" s="9">
        <v>39295</v>
      </c>
      <c r="C919" s="10">
        <v>461</v>
      </c>
      <c r="D919" s="11">
        <v>52</v>
      </c>
      <c r="E919" s="11">
        <v>48</v>
      </c>
      <c r="F919" s="8" t="s">
        <v>162</v>
      </c>
      <c r="G919" s="8" t="s">
        <v>163</v>
      </c>
      <c r="H919" s="8">
        <v>52</v>
      </c>
      <c r="I919" s="8" t="s">
        <v>165</v>
      </c>
      <c r="J919" s="8" t="s">
        <v>160</v>
      </c>
    </row>
    <row r="920" spans="1:10" x14ac:dyDescent="0.15">
      <c r="A920" s="8">
        <v>2008</v>
      </c>
      <c r="B920" s="9">
        <v>39296</v>
      </c>
      <c r="C920" s="10">
        <v>460</v>
      </c>
      <c r="D920" s="11">
        <v>52</v>
      </c>
      <c r="E920" s="11">
        <v>48</v>
      </c>
      <c r="F920" s="8" t="s">
        <v>162</v>
      </c>
      <c r="G920" s="8" t="s">
        <v>163</v>
      </c>
      <c r="H920" s="8">
        <v>52</v>
      </c>
      <c r="I920" s="8" t="s">
        <v>165</v>
      </c>
      <c r="J920" s="8" t="s">
        <v>160</v>
      </c>
    </row>
    <row r="921" spans="1:10" x14ac:dyDescent="0.15">
      <c r="A921" s="8">
        <v>2008</v>
      </c>
      <c r="B921" s="9">
        <v>39297</v>
      </c>
      <c r="C921" s="10">
        <v>459</v>
      </c>
      <c r="D921" s="11">
        <v>52</v>
      </c>
      <c r="E921" s="11">
        <v>48</v>
      </c>
      <c r="F921" s="8" t="s">
        <v>162</v>
      </c>
      <c r="G921" s="8" t="s">
        <v>163</v>
      </c>
      <c r="H921" s="8">
        <v>52</v>
      </c>
      <c r="I921" s="8" t="s">
        <v>165</v>
      </c>
      <c r="J921" s="8" t="s">
        <v>160</v>
      </c>
    </row>
    <row r="922" spans="1:10" x14ac:dyDescent="0.15">
      <c r="A922" s="8">
        <v>2008</v>
      </c>
      <c r="B922" s="9">
        <v>39298</v>
      </c>
      <c r="C922" s="10">
        <v>458</v>
      </c>
      <c r="D922" s="11">
        <v>52</v>
      </c>
      <c r="E922" s="11">
        <v>48</v>
      </c>
      <c r="F922" s="8" t="s">
        <v>162</v>
      </c>
      <c r="G922" s="8" t="s">
        <v>163</v>
      </c>
      <c r="H922" s="8">
        <v>52</v>
      </c>
      <c r="I922" s="8" t="s">
        <v>165</v>
      </c>
      <c r="J922" s="8" t="s">
        <v>160</v>
      </c>
    </row>
    <row r="923" spans="1:10" x14ac:dyDescent="0.15">
      <c r="A923" s="8">
        <v>2008</v>
      </c>
      <c r="B923" s="9">
        <v>39299</v>
      </c>
      <c r="C923" s="10">
        <v>457</v>
      </c>
      <c r="D923" s="11">
        <v>52</v>
      </c>
      <c r="E923" s="11">
        <v>48</v>
      </c>
      <c r="F923" s="8" t="s">
        <v>162</v>
      </c>
      <c r="G923" s="8" t="s">
        <v>163</v>
      </c>
      <c r="H923" s="8">
        <v>52</v>
      </c>
      <c r="I923" s="8" t="s">
        <v>165</v>
      </c>
      <c r="J923" s="8" t="s">
        <v>160</v>
      </c>
    </row>
    <row r="924" spans="1:10" x14ac:dyDescent="0.15">
      <c r="A924" s="8">
        <v>2008</v>
      </c>
      <c r="B924" s="9">
        <v>39300</v>
      </c>
      <c r="C924" s="10">
        <v>456</v>
      </c>
      <c r="D924" s="11">
        <v>52</v>
      </c>
      <c r="E924" s="11">
        <v>48</v>
      </c>
      <c r="F924" s="8" t="s">
        <v>162</v>
      </c>
      <c r="G924" s="8" t="s">
        <v>163</v>
      </c>
      <c r="H924" s="8">
        <v>52</v>
      </c>
      <c r="I924" s="8" t="s">
        <v>165</v>
      </c>
      <c r="J924" s="8" t="s">
        <v>160</v>
      </c>
    </row>
    <row r="925" spans="1:10" x14ac:dyDescent="0.15">
      <c r="A925" s="8">
        <v>2008</v>
      </c>
      <c r="B925" s="9">
        <v>39301</v>
      </c>
      <c r="C925" s="10">
        <v>455</v>
      </c>
      <c r="D925" s="11">
        <v>52</v>
      </c>
      <c r="E925" s="11">
        <v>48</v>
      </c>
      <c r="F925" s="8" t="s">
        <v>162</v>
      </c>
      <c r="G925" s="8" t="s">
        <v>163</v>
      </c>
      <c r="H925" s="8">
        <v>52</v>
      </c>
      <c r="I925" s="8" t="s">
        <v>165</v>
      </c>
      <c r="J925" s="8" t="s">
        <v>160</v>
      </c>
    </row>
    <row r="926" spans="1:10" x14ac:dyDescent="0.15">
      <c r="A926" s="8">
        <v>2008</v>
      </c>
      <c r="B926" s="9">
        <v>39302</v>
      </c>
      <c r="C926" s="10">
        <v>454</v>
      </c>
      <c r="D926" s="11">
        <v>52</v>
      </c>
      <c r="E926" s="11">
        <v>48</v>
      </c>
      <c r="F926" s="8" t="s">
        <v>162</v>
      </c>
      <c r="G926" s="8" t="s">
        <v>163</v>
      </c>
      <c r="H926" s="8">
        <v>52</v>
      </c>
      <c r="I926" s="8" t="s">
        <v>165</v>
      </c>
      <c r="J926" s="8" t="s">
        <v>160</v>
      </c>
    </row>
    <row r="927" spans="1:10" x14ac:dyDescent="0.15">
      <c r="A927" s="8">
        <v>2008</v>
      </c>
      <c r="B927" s="9">
        <v>39303</v>
      </c>
      <c r="C927" s="10">
        <v>453</v>
      </c>
      <c r="D927" s="11">
        <v>52</v>
      </c>
      <c r="E927" s="11">
        <v>48</v>
      </c>
      <c r="F927" s="8" t="s">
        <v>162</v>
      </c>
      <c r="G927" s="8" t="s">
        <v>163</v>
      </c>
      <c r="H927" s="8">
        <v>52</v>
      </c>
      <c r="I927" s="8" t="s">
        <v>165</v>
      </c>
      <c r="J927" s="8" t="s">
        <v>160</v>
      </c>
    </row>
    <row r="928" spans="1:10" x14ac:dyDescent="0.15">
      <c r="A928" s="8">
        <v>2008</v>
      </c>
      <c r="B928" s="9">
        <v>39304</v>
      </c>
      <c r="C928" s="10">
        <v>452</v>
      </c>
      <c r="D928" s="11">
        <v>52</v>
      </c>
      <c r="E928" s="11">
        <v>48</v>
      </c>
      <c r="F928" s="8" t="s">
        <v>162</v>
      </c>
      <c r="G928" s="8" t="s">
        <v>163</v>
      </c>
      <c r="H928" s="8">
        <v>52</v>
      </c>
      <c r="I928" s="8" t="s">
        <v>165</v>
      </c>
      <c r="J928" s="8" t="s">
        <v>160</v>
      </c>
    </row>
    <row r="929" spans="1:10" x14ac:dyDescent="0.15">
      <c r="A929" s="8">
        <v>2008</v>
      </c>
      <c r="B929" s="9">
        <v>39305</v>
      </c>
      <c r="C929" s="10">
        <v>451</v>
      </c>
      <c r="D929" s="11">
        <v>52</v>
      </c>
      <c r="E929" s="11">
        <v>48</v>
      </c>
      <c r="F929" s="8" t="s">
        <v>162</v>
      </c>
      <c r="G929" s="8" t="s">
        <v>163</v>
      </c>
      <c r="H929" s="8">
        <v>52</v>
      </c>
      <c r="I929" s="8" t="s">
        <v>165</v>
      </c>
      <c r="J929" s="8" t="s">
        <v>160</v>
      </c>
    </row>
    <row r="930" spans="1:10" x14ac:dyDescent="0.15">
      <c r="A930" s="8">
        <v>2008</v>
      </c>
      <c r="B930" s="9">
        <v>39306</v>
      </c>
      <c r="C930" s="10">
        <v>450</v>
      </c>
      <c r="D930" s="11">
        <v>52</v>
      </c>
      <c r="E930" s="11">
        <v>48</v>
      </c>
      <c r="F930" s="8" t="s">
        <v>162</v>
      </c>
      <c r="G930" s="8" t="s">
        <v>163</v>
      </c>
      <c r="H930" s="8">
        <v>52</v>
      </c>
      <c r="I930" s="8" t="s">
        <v>165</v>
      </c>
      <c r="J930" s="8" t="s">
        <v>160</v>
      </c>
    </row>
    <row r="931" spans="1:10" x14ac:dyDescent="0.15">
      <c r="A931" s="8">
        <v>2008</v>
      </c>
      <c r="B931" s="9">
        <v>39307</v>
      </c>
      <c r="C931" s="10">
        <v>449</v>
      </c>
      <c r="D931" s="11">
        <v>52</v>
      </c>
      <c r="E931" s="11">
        <v>48</v>
      </c>
      <c r="F931" s="8" t="s">
        <v>162</v>
      </c>
      <c r="G931" s="8" t="s">
        <v>163</v>
      </c>
      <c r="H931" s="8">
        <v>52</v>
      </c>
      <c r="I931" s="8" t="s">
        <v>165</v>
      </c>
      <c r="J931" s="8" t="s">
        <v>160</v>
      </c>
    </row>
    <row r="932" spans="1:10" x14ac:dyDescent="0.15">
      <c r="A932" s="8">
        <v>2008</v>
      </c>
      <c r="B932" s="9">
        <v>39308</v>
      </c>
      <c r="C932" s="10">
        <v>448</v>
      </c>
      <c r="D932" s="11">
        <v>52</v>
      </c>
      <c r="E932" s="11">
        <v>48</v>
      </c>
      <c r="F932" s="8" t="s">
        <v>162</v>
      </c>
      <c r="G932" s="8" t="s">
        <v>163</v>
      </c>
      <c r="H932" s="8">
        <v>52</v>
      </c>
      <c r="I932" s="8" t="s">
        <v>165</v>
      </c>
      <c r="J932" s="8" t="s">
        <v>160</v>
      </c>
    </row>
    <row r="933" spans="1:10" x14ac:dyDescent="0.15">
      <c r="A933" s="8">
        <v>2008</v>
      </c>
      <c r="B933" s="9">
        <v>39309</v>
      </c>
      <c r="C933" s="10">
        <v>447</v>
      </c>
      <c r="D933" s="11">
        <v>52</v>
      </c>
      <c r="E933" s="11">
        <v>48</v>
      </c>
      <c r="F933" s="8" t="s">
        <v>162</v>
      </c>
      <c r="G933" s="8" t="s">
        <v>163</v>
      </c>
      <c r="H933" s="8">
        <v>52</v>
      </c>
      <c r="I933" s="8" t="s">
        <v>165</v>
      </c>
      <c r="J933" s="8" t="s">
        <v>160</v>
      </c>
    </row>
    <row r="934" spans="1:10" x14ac:dyDescent="0.15">
      <c r="A934" s="8">
        <v>2008</v>
      </c>
      <c r="B934" s="9">
        <v>39310</v>
      </c>
      <c r="C934" s="10">
        <v>446</v>
      </c>
      <c r="D934" s="11">
        <v>52</v>
      </c>
      <c r="E934" s="11">
        <v>48</v>
      </c>
      <c r="F934" s="8" t="s">
        <v>162</v>
      </c>
      <c r="G934" s="8" t="s">
        <v>163</v>
      </c>
      <c r="H934" s="8">
        <v>52</v>
      </c>
      <c r="I934" s="8" t="s">
        <v>165</v>
      </c>
      <c r="J934" s="8" t="s">
        <v>160</v>
      </c>
    </row>
    <row r="935" spans="1:10" x14ac:dyDescent="0.15">
      <c r="A935" s="8">
        <v>2008</v>
      </c>
      <c r="B935" s="9">
        <v>39311</v>
      </c>
      <c r="C935" s="10">
        <v>445</v>
      </c>
      <c r="D935" s="11">
        <v>52</v>
      </c>
      <c r="E935" s="11">
        <v>48</v>
      </c>
      <c r="F935" s="8" t="s">
        <v>162</v>
      </c>
      <c r="G935" s="8" t="s">
        <v>163</v>
      </c>
      <c r="H935" s="8">
        <v>52</v>
      </c>
      <c r="I935" s="8" t="s">
        <v>165</v>
      </c>
      <c r="J935" s="8" t="s">
        <v>160</v>
      </c>
    </row>
    <row r="936" spans="1:10" x14ac:dyDescent="0.15">
      <c r="A936" s="8">
        <v>2008</v>
      </c>
      <c r="B936" s="9">
        <v>39312</v>
      </c>
      <c r="C936" s="10">
        <v>444</v>
      </c>
      <c r="D936" s="11">
        <v>52</v>
      </c>
      <c r="E936" s="11">
        <v>48</v>
      </c>
      <c r="F936" s="8" t="s">
        <v>162</v>
      </c>
      <c r="G936" s="8" t="s">
        <v>163</v>
      </c>
      <c r="H936" s="8">
        <v>52</v>
      </c>
      <c r="I936" s="8" t="s">
        <v>165</v>
      </c>
      <c r="J936" s="8" t="s">
        <v>160</v>
      </c>
    </row>
    <row r="937" spans="1:10" x14ac:dyDescent="0.15">
      <c r="A937" s="8">
        <v>2008</v>
      </c>
      <c r="B937" s="9">
        <v>39313</v>
      </c>
      <c r="C937" s="10">
        <v>443</v>
      </c>
      <c r="D937" s="11">
        <v>52</v>
      </c>
      <c r="E937" s="11">
        <v>48</v>
      </c>
      <c r="F937" s="8" t="s">
        <v>162</v>
      </c>
      <c r="G937" s="8" t="s">
        <v>163</v>
      </c>
      <c r="H937" s="8">
        <v>52</v>
      </c>
      <c r="I937" s="8" t="s">
        <v>165</v>
      </c>
      <c r="J937" s="8" t="s">
        <v>160</v>
      </c>
    </row>
    <row r="938" spans="1:10" x14ac:dyDescent="0.15">
      <c r="A938" s="8">
        <v>2008</v>
      </c>
      <c r="B938" s="9">
        <v>39314</v>
      </c>
      <c r="C938" s="10">
        <v>442</v>
      </c>
      <c r="D938" s="11">
        <v>52</v>
      </c>
      <c r="E938" s="11">
        <v>48</v>
      </c>
      <c r="F938" s="8" t="s">
        <v>162</v>
      </c>
      <c r="G938" s="8" t="s">
        <v>163</v>
      </c>
      <c r="H938" s="8">
        <v>52</v>
      </c>
      <c r="I938" s="8" t="s">
        <v>165</v>
      </c>
      <c r="J938" s="8" t="s">
        <v>160</v>
      </c>
    </row>
    <row r="939" spans="1:10" x14ac:dyDescent="0.15">
      <c r="A939" s="8">
        <v>2008</v>
      </c>
      <c r="B939" s="9">
        <v>39315</v>
      </c>
      <c r="C939" s="10">
        <v>441</v>
      </c>
      <c r="D939" s="11">
        <v>52</v>
      </c>
      <c r="E939" s="11">
        <v>48</v>
      </c>
      <c r="F939" s="8" t="s">
        <v>162</v>
      </c>
      <c r="G939" s="8" t="s">
        <v>163</v>
      </c>
      <c r="H939" s="8">
        <v>52</v>
      </c>
      <c r="I939" s="8" t="s">
        <v>165</v>
      </c>
      <c r="J939" s="8" t="s">
        <v>160</v>
      </c>
    </row>
    <row r="940" spans="1:10" x14ac:dyDescent="0.15">
      <c r="A940" s="8">
        <v>2008</v>
      </c>
      <c r="B940" s="9">
        <v>39316</v>
      </c>
      <c r="C940" s="10">
        <v>440</v>
      </c>
      <c r="D940" s="11">
        <v>52</v>
      </c>
      <c r="E940" s="11">
        <v>48</v>
      </c>
      <c r="F940" s="8" t="s">
        <v>162</v>
      </c>
      <c r="G940" s="8" t="s">
        <v>163</v>
      </c>
      <c r="H940" s="8">
        <v>52</v>
      </c>
      <c r="I940" s="8" t="s">
        <v>165</v>
      </c>
      <c r="J940" s="8" t="s">
        <v>160</v>
      </c>
    </row>
    <row r="941" spans="1:10" x14ac:dyDescent="0.15">
      <c r="A941" s="8">
        <v>2008</v>
      </c>
      <c r="B941" s="9">
        <v>39317</v>
      </c>
      <c r="C941" s="10">
        <v>439</v>
      </c>
      <c r="D941" s="11">
        <v>52</v>
      </c>
      <c r="E941" s="11">
        <v>48</v>
      </c>
      <c r="F941" s="8" t="s">
        <v>162</v>
      </c>
      <c r="G941" s="8" t="s">
        <v>163</v>
      </c>
      <c r="H941" s="8">
        <v>52</v>
      </c>
      <c r="I941" s="8" t="s">
        <v>165</v>
      </c>
      <c r="J941" s="8" t="s">
        <v>160</v>
      </c>
    </row>
    <row r="942" spans="1:10" x14ac:dyDescent="0.15">
      <c r="A942" s="8">
        <v>2008</v>
      </c>
      <c r="B942" s="9">
        <v>39318</v>
      </c>
      <c r="C942" s="10">
        <v>438</v>
      </c>
      <c r="D942" s="11">
        <v>52</v>
      </c>
      <c r="E942" s="11">
        <v>48</v>
      </c>
      <c r="F942" s="8" t="s">
        <v>162</v>
      </c>
      <c r="G942" s="8" t="s">
        <v>163</v>
      </c>
      <c r="H942" s="8">
        <v>52</v>
      </c>
      <c r="I942" s="8" t="s">
        <v>165</v>
      </c>
      <c r="J942" s="8" t="s">
        <v>160</v>
      </c>
    </row>
    <row r="943" spans="1:10" x14ac:dyDescent="0.15">
      <c r="A943" s="8">
        <v>2008</v>
      </c>
      <c r="B943" s="9">
        <v>39319</v>
      </c>
      <c r="C943" s="10">
        <v>437</v>
      </c>
      <c r="D943" s="11">
        <v>52</v>
      </c>
      <c r="E943" s="11">
        <v>48</v>
      </c>
      <c r="F943" s="8" t="s">
        <v>162</v>
      </c>
      <c r="G943" s="8" t="s">
        <v>163</v>
      </c>
      <c r="H943" s="8">
        <v>52</v>
      </c>
      <c r="I943" s="8" t="s">
        <v>165</v>
      </c>
      <c r="J943" s="8" t="s">
        <v>160</v>
      </c>
    </row>
    <row r="944" spans="1:10" x14ac:dyDescent="0.15">
      <c r="A944" s="8">
        <v>2008</v>
      </c>
      <c r="B944" s="9">
        <v>39320</v>
      </c>
      <c r="C944" s="10">
        <v>436</v>
      </c>
      <c r="D944" s="11">
        <v>52</v>
      </c>
      <c r="E944" s="11">
        <v>48</v>
      </c>
      <c r="F944" s="8" t="s">
        <v>162</v>
      </c>
      <c r="G944" s="8" t="s">
        <v>163</v>
      </c>
      <c r="H944" s="8">
        <v>52</v>
      </c>
      <c r="I944" s="8" t="s">
        <v>165</v>
      </c>
      <c r="J944" s="8" t="s">
        <v>160</v>
      </c>
    </row>
    <row r="945" spans="1:10" x14ac:dyDescent="0.15">
      <c r="A945" s="8">
        <v>2008</v>
      </c>
      <c r="B945" s="9">
        <v>39321</v>
      </c>
      <c r="C945" s="10">
        <v>435</v>
      </c>
      <c r="D945" s="11">
        <v>52</v>
      </c>
      <c r="E945" s="11">
        <v>48</v>
      </c>
      <c r="F945" s="8" t="s">
        <v>162</v>
      </c>
      <c r="G945" s="8" t="s">
        <v>163</v>
      </c>
      <c r="H945" s="8">
        <v>52</v>
      </c>
      <c r="I945" s="8" t="s">
        <v>165</v>
      </c>
      <c r="J945" s="8" t="s">
        <v>160</v>
      </c>
    </row>
    <row r="946" spans="1:10" x14ac:dyDescent="0.15">
      <c r="A946" s="8">
        <v>2008</v>
      </c>
      <c r="B946" s="9">
        <v>39322</v>
      </c>
      <c r="C946" s="10">
        <v>434</v>
      </c>
      <c r="D946" s="11">
        <v>52</v>
      </c>
      <c r="E946" s="11">
        <v>48</v>
      </c>
      <c r="F946" s="8" t="s">
        <v>162</v>
      </c>
      <c r="G946" s="8" t="s">
        <v>163</v>
      </c>
      <c r="H946" s="8">
        <v>52</v>
      </c>
      <c r="I946" s="8" t="s">
        <v>165</v>
      </c>
      <c r="J946" s="8" t="s">
        <v>160</v>
      </c>
    </row>
    <row r="947" spans="1:10" x14ac:dyDescent="0.15">
      <c r="A947" s="8">
        <v>2008</v>
      </c>
      <c r="B947" s="9">
        <v>39323</v>
      </c>
      <c r="C947" s="10">
        <v>433</v>
      </c>
      <c r="D947" s="11">
        <v>52</v>
      </c>
      <c r="E947" s="11">
        <v>48</v>
      </c>
      <c r="F947" s="8" t="s">
        <v>162</v>
      </c>
      <c r="G947" s="8" t="s">
        <v>163</v>
      </c>
      <c r="H947" s="8">
        <v>52</v>
      </c>
      <c r="I947" s="8" t="s">
        <v>165</v>
      </c>
      <c r="J947" s="8" t="s">
        <v>160</v>
      </c>
    </row>
    <row r="948" spans="1:10" x14ac:dyDescent="0.15">
      <c r="A948" s="8">
        <v>2008</v>
      </c>
      <c r="B948" s="9">
        <v>39324</v>
      </c>
      <c r="C948" s="10">
        <v>432</v>
      </c>
      <c r="D948" s="11">
        <v>52</v>
      </c>
      <c r="E948" s="11">
        <v>48</v>
      </c>
      <c r="F948" s="8" t="s">
        <v>162</v>
      </c>
      <c r="G948" s="8" t="s">
        <v>163</v>
      </c>
      <c r="H948" s="8">
        <v>52</v>
      </c>
      <c r="I948" s="8" t="s">
        <v>165</v>
      </c>
      <c r="J948" s="8" t="s">
        <v>160</v>
      </c>
    </row>
    <row r="949" spans="1:10" x14ac:dyDescent="0.15">
      <c r="A949" s="8">
        <v>2008</v>
      </c>
      <c r="B949" s="9">
        <v>39325</v>
      </c>
      <c r="C949" s="10">
        <v>431</v>
      </c>
      <c r="D949" s="11">
        <v>52</v>
      </c>
      <c r="E949" s="11">
        <v>48</v>
      </c>
      <c r="F949" s="8" t="s">
        <v>162</v>
      </c>
      <c r="G949" s="8" t="s">
        <v>163</v>
      </c>
      <c r="H949" s="8">
        <v>52</v>
      </c>
      <c r="I949" s="8" t="s">
        <v>165</v>
      </c>
      <c r="J949" s="8" t="s">
        <v>160</v>
      </c>
    </row>
    <row r="950" spans="1:10" x14ac:dyDescent="0.15">
      <c r="A950" s="8">
        <v>2008</v>
      </c>
      <c r="B950" s="9">
        <v>39326</v>
      </c>
      <c r="C950" s="10">
        <v>430</v>
      </c>
      <c r="D950" s="11">
        <v>52</v>
      </c>
      <c r="E950" s="11">
        <v>48</v>
      </c>
      <c r="F950" s="8" t="s">
        <v>162</v>
      </c>
      <c r="G950" s="8" t="s">
        <v>163</v>
      </c>
      <c r="H950" s="8">
        <v>52</v>
      </c>
      <c r="I950" s="8" t="s">
        <v>165</v>
      </c>
      <c r="J950" s="8" t="s">
        <v>160</v>
      </c>
    </row>
    <row r="951" spans="1:10" x14ac:dyDescent="0.15">
      <c r="A951" s="8">
        <v>2008</v>
      </c>
      <c r="B951" s="9">
        <v>39327</v>
      </c>
      <c r="C951" s="10">
        <v>429</v>
      </c>
      <c r="D951" s="11">
        <v>52</v>
      </c>
      <c r="E951" s="11">
        <v>48</v>
      </c>
      <c r="F951" s="8" t="s">
        <v>162</v>
      </c>
      <c r="G951" s="8" t="s">
        <v>163</v>
      </c>
      <c r="H951" s="8">
        <v>52</v>
      </c>
      <c r="I951" s="8" t="s">
        <v>165</v>
      </c>
      <c r="J951" s="8" t="s">
        <v>160</v>
      </c>
    </row>
    <row r="952" spans="1:10" x14ac:dyDescent="0.15">
      <c r="A952" s="8">
        <v>2008</v>
      </c>
      <c r="B952" s="9">
        <v>39328</v>
      </c>
      <c r="C952" s="10">
        <v>428</v>
      </c>
      <c r="D952" s="11">
        <v>52</v>
      </c>
      <c r="E952" s="11">
        <v>48</v>
      </c>
      <c r="F952" s="8" t="s">
        <v>162</v>
      </c>
      <c r="G952" s="8" t="s">
        <v>163</v>
      </c>
      <c r="H952" s="8">
        <v>52</v>
      </c>
      <c r="I952" s="8" t="s">
        <v>165</v>
      </c>
      <c r="J952" s="8" t="s">
        <v>160</v>
      </c>
    </row>
    <row r="953" spans="1:10" x14ac:dyDescent="0.15">
      <c r="A953" s="8">
        <v>2008</v>
      </c>
      <c r="B953" s="9">
        <v>39329</v>
      </c>
      <c r="C953" s="10">
        <v>427</v>
      </c>
      <c r="D953" s="11">
        <v>52</v>
      </c>
      <c r="E953" s="11">
        <v>48</v>
      </c>
      <c r="F953" s="8" t="s">
        <v>162</v>
      </c>
      <c r="G953" s="8" t="s">
        <v>163</v>
      </c>
      <c r="H953" s="8">
        <v>52</v>
      </c>
      <c r="I953" s="8" t="s">
        <v>165</v>
      </c>
      <c r="J953" s="8" t="s">
        <v>160</v>
      </c>
    </row>
    <row r="954" spans="1:10" x14ac:dyDescent="0.15">
      <c r="A954" s="8">
        <v>2008</v>
      </c>
      <c r="B954" s="9">
        <v>39330</v>
      </c>
      <c r="C954" s="10">
        <v>426</v>
      </c>
      <c r="D954" s="11">
        <v>52</v>
      </c>
      <c r="E954" s="11">
        <v>48</v>
      </c>
      <c r="F954" s="8" t="s">
        <v>162</v>
      </c>
      <c r="G954" s="8" t="s">
        <v>163</v>
      </c>
      <c r="H954" s="8">
        <v>52</v>
      </c>
      <c r="I954" s="8" t="s">
        <v>165</v>
      </c>
      <c r="J954" s="8" t="s">
        <v>160</v>
      </c>
    </row>
    <row r="955" spans="1:10" x14ac:dyDescent="0.15">
      <c r="A955" s="8">
        <v>2008</v>
      </c>
      <c r="B955" s="9">
        <v>39331</v>
      </c>
      <c r="C955" s="10">
        <v>425</v>
      </c>
      <c r="D955" s="11">
        <v>52</v>
      </c>
      <c r="E955" s="11">
        <v>48</v>
      </c>
      <c r="F955" s="8" t="s">
        <v>162</v>
      </c>
      <c r="G955" s="8" t="s">
        <v>163</v>
      </c>
      <c r="H955" s="8">
        <v>52</v>
      </c>
      <c r="I955" s="8" t="s">
        <v>165</v>
      </c>
      <c r="J955" s="8" t="s">
        <v>160</v>
      </c>
    </row>
    <row r="956" spans="1:10" x14ac:dyDescent="0.15">
      <c r="A956" s="8">
        <v>2008</v>
      </c>
      <c r="B956" s="9">
        <v>39332</v>
      </c>
      <c r="C956" s="10">
        <v>424</v>
      </c>
      <c r="D956" s="11">
        <v>52</v>
      </c>
      <c r="E956" s="11">
        <v>48</v>
      </c>
      <c r="F956" s="8" t="s">
        <v>162</v>
      </c>
      <c r="G956" s="8" t="s">
        <v>163</v>
      </c>
      <c r="H956" s="8">
        <v>52</v>
      </c>
      <c r="I956" s="8" t="s">
        <v>165</v>
      </c>
      <c r="J956" s="8" t="s">
        <v>160</v>
      </c>
    </row>
    <row r="957" spans="1:10" x14ac:dyDescent="0.15">
      <c r="A957" s="8">
        <v>2008</v>
      </c>
      <c r="B957" s="9">
        <v>39333</v>
      </c>
      <c r="C957" s="10">
        <v>423</v>
      </c>
      <c r="D957" s="11">
        <v>52</v>
      </c>
      <c r="E957" s="11">
        <v>48</v>
      </c>
      <c r="F957" s="8" t="s">
        <v>162</v>
      </c>
      <c r="G957" s="8" t="s">
        <v>163</v>
      </c>
      <c r="H957" s="8">
        <v>52</v>
      </c>
      <c r="I957" s="8" t="s">
        <v>165</v>
      </c>
      <c r="J957" s="8" t="s">
        <v>160</v>
      </c>
    </row>
    <row r="958" spans="1:10" x14ac:dyDescent="0.15">
      <c r="A958" s="8">
        <v>2008</v>
      </c>
      <c r="B958" s="9">
        <v>39334</v>
      </c>
      <c r="C958" s="10">
        <v>422</v>
      </c>
      <c r="D958" s="11">
        <v>52</v>
      </c>
      <c r="E958" s="11">
        <v>48</v>
      </c>
      <c r="F958" s="8" t="s">
        <v>162</v>
      </c>
      <c r="G958" s="8" t="s">
        <v>163</v>
      </c>
      <c r="H958" s="8">
        <v>52</v>
      </c>
      <c r="I958" s="8" t="s">
        <v>165</v>
      </c>
      <c r="J958" s="8" t="s">
        <v>160</v>
      </c>
    </row>
    <row r="959" spans="1:10" x14ac:dyDescent="0.15">
      <c r="A959" s="8">
        <v>2008</v>
      </c>
      <c r="B959" s="9">
        <v>39335</v>
      </c>
      <c r="C959" s="10">
        <v>421</v>
      </c>
      <c r="D959" s="11">
        <v>52</v>
      </c>
      <c r="E959" s="11">
        <v>48</v>
      </c>
      <c r="F959" s="8" t="s">
        <v>162</v>
      </c>
      <c r="G959" s="8" t="s">
        <v>163</v>
      </c>
      <c r="H959" s="8">
        <v>52</v>
      </c>
      <c r="I959" s="8" t="s">
        <v>165</v>
      </c>
      <c r="J959" s="8" t="s">
        <v>160</v>
      </c>
    </row>
    <row r="960" spans="1:10" x14ac:dyDescent="0.15">
      <c r="A960" s="8">
        <v>2008</v>
      </c>
      <c r="B960" s="9">
        <v>39336</v>
      </c>
      <c r="C960" s="10">
        <v>420</v>
      </c>
      <c r="D960" s="11">
        <v>52</v>
      </c>
      <c r="E960" s="11">
        <v>48</v>
      </c>
      <c r="F960" s="8" t="s">
        <v>162</v>
      </c>
      <c r="G960" s="8" t="s">
        <v>163</v>
      </c>
      <c r="H960" s="8">
        <v>52</v>
      </c>
      <c r="I960" s="8" t="s">
        <v>165</v>
      </c>
      <c r="J960" s="8" t="s">
        <v>160</v>
      </c>
    </row>
    <row r="961" spans="1:10" x14ac:dyDescent="0.15">
      <c r="A961" s="8">
        <v>2008</v>
      </c>
      <c r="B961" s="9">
        <v>39337</v>
      </c>
      <c r="C961" s="10">
        <v>419</v>
      </c>
      <c r="D961" s="11">
        <v>52</v>
      </c>
      <c r="E961" s="11">
        <v>48</v>
      </c>
      <c r="F961" s="8" t="s">
        <v>162</v>
      </c>
      <c r="G961" s="8" t="s">
        <v>163</v>
      </c>
      <c r="H961" s="8">
        <v>52</v>
      </c>
      <c r="I961" s="8" t="s">
        <v>165</v>
      </c>
      <c r="J961" s="8" t="s">
        <v>160</v>
      </c>
    </row>
    <row r="962" spans="1:10" x14ac:dyDescent="0.15">
      <c r="A962" s="8">
        <v>2008</v>
      </c>
      <c r="B962" s="9">
        <v>39338</v>
      </c>
      <c r="C962" s="10">
        <v>418</v>
      </c>
      <c r="D962" s="11">
        <v>52</v>
      </c>
      <c r="E962" s="11">
        <v>48</v>
      </c>
      <c r="F962" s="8" t="s">
        <v>162</v>
      </c>
      <c r="G962" s="8" t="s">
        <v>163</v>
      </c>
      <c r="H962" s="8">
        <v>52</v>
      </c>
      <c r="I962" s="8" t="s">
        <v>165</v>
      </c>
      <c r="J962" s="8" t="s">
        <v>160</v>
      </c>
    </row>
    <row r="963" spans="1:10" x14ac:dyDescent="0.15">
      <c r="A963" s="8">
        <v>2008</v>
      </c>
      <c r="B963" s="9">
        <v>39339</v>
      </c>
      <c r="C963" s="10">
        <v>417</v>
      </c>
      <c r="D963" s="11">
        <v>52</v>
      </c>
      <c r="E963" s="11">
        <v>48</v>
      </c>
      <c r="F963" s="8" t="s">
        <v>162</v>
      </c>
      <c r="G963" s="8" t="s">
        <v>163</v>
      </c>
      <c r="H963" s="8">
        <v>52</v>
      </c>
      <c r="I963" s="8" t="s">
        <v>165</v>
      </c>
      <c r="J963" s="8" t="s">
        <v>160</v>
      </c>
    </row>
    <row r="964" spans="1:10" x14ac:dyDescent="0.15">
      <c r="A964" s="8">
        <v>2008</v>
      </c>
      <c r="B964" s="9">
        <v>39340</v>
      </c>
      <c r="C964" s="10">
        <v>416</v>
      </c>
      <c r="D964" s="11">
        <v>52</v>
      </c>
      <c r="E964" s="11">
        <v>48</v>
      </c>
      <c r="F964" s="8" t="s">
        <v>162</v>
      </c>
      <c r="G964" s="8" t="s">
        <v>163</v>
      </c>
      <c r="H964" s="8">
        <v>52</v>
      </c>
      <c r="I964" s="8" t="s">
        <v>165</v>
      </c>
      <c r="J964" s="8" t="s">
        <v>160</v>
      </c>
    </row>
    <row r="965" spans="1:10" x14ac:dyDescent="0.15">
      <c r="A965" s="8">
        <v>2008</v>
      </c>
      <c r="B965" s="9">
        <v>39341</v>
      </c>
      <c r="C965" s="10">
        <v>415</v>
      </c>
      <c r="D965" s="11">
        <v>52</v>
      </c>
      <c r="E965" s="11">
        <v>48</v>
      </c>
      <c r="F965" s="8" t="s">
        <v>162</v>
      </c>
      <c r="G965" s="8" t="s">
        <v>163</v>
      </c>
      <c r="H965" s="8">
        <v>52</v>
      </c>
      <c r="I965" s="8" t="s">
        <v>165</v>
      </c>
      <c r="J965" s="8" t="s">
        <v>160</v>
      </c>
    </row>
    <row r="966" spans="1:10" x14ac:dyDescent="0.15">
      <c r="A966" s="8">
        <v>2008</v>
      </c>
      <c r="B966" s="9">
        <v>39342</v>
      </c>
      <c r="C966" s="10">
        <v>414</v>
      </c>
      <c r="D966" s="11">
        <v>52</v>
      </c>
      <c r="E966" s="11">
        <v>48</v>
      </c>
      <c r="F966" s="8" t="s">
        <v>162</v>
      </c>
      <c r="G966" s="8" t="s">
        <v>163</v>
      </c>
      <c r="H966" s="8">
        <v>52</v>
      </c>
      <c r="I966" s="8" t="s">
        <v>165</v>
      </c>
      <c r="J966" s="8" t="s">
        <v>160</v>
      </c>
    </row>
    <row r="967" spans="1:10" x14ac:dyDescent="0.15">
      <c r="A967" s="8">
        <v>2008</v>
      </c>
      <c r="B967" s="9">
        <v>39343</v>
      </c>
      <c r="C967" s="10">
        <v>413</v>
      </c>
      <c r="D967" s="11">
        <v>52</v>
      </c>
      <c r="E967" s="11">
        <v>48</v>
      </c>
      <c r="F967" s="8" t="s">
        <v>162</v>
      </c>
      <c r="G967" s="8" t="s">
        <v>163</v>
      </c>
      <c r="H967" s="8">
        <v>52</v>
      </c>
      <c r="I967" s="8" t="s">
        <v>165</v>
      </c>
      <c r="J967" s="8" t="s">
        <v>160</v>
      </c>
    </row>
    <row r="968" spans="1:10" x14ac:dyDescent="0.15">
      <c r="A968" s="8">
        <v>2008</v>
      </c>
      <c r="B968" s="9">
        <v>39344</v>
      </c>
      <c r="C968" s="10">
        <v>412</v>
      </c>
      <c r="D968" s="11">
        <v>52</v>
      </c>
      <c r="E968" s="11">
        <v>48</v>
      </c>
      <c r="F968" s="8" t="s">
        <v>162</v>
      </c>
      <c r="G968" s="8" t="s">
        <v>163</v>
      </c>
      <c r="H968" s="8">
        <v>52</v>
      </c>
      <c r="I968" s="8" t="s">
        <v>165</v>
      </c>
      <c r="J968" s="8" t="s">
        <v>160</v>
      </c>
    </row>
    <row r="969" spans="1:10" x14ac:dyDescent="0.15">
      <c r="A969" s="8">
        <v>2008</v>
      </c>
      <c r="B969" s="9">
        <v>39345</v>
      </c>
      <c r="C969" s="10">
        <v>411</v>
      </c>
      <c r="D969" s="11">
        <v>52</v>
      </c>
      <c r="E969" s="11">
        <v>48</v>
      </c>
      <c r="F969" s="8" t="s">
        <v>162</v>
      </c>
      <c r="G969" s="8" t="s">
        <v>163</v>
      </c>
      <c r="H969" s="8">
        <v>52</v>
      </c>
      <c r="I969" s="8" t="s">
        <v>165</v>
      </c>
      <c r="J969" s="8" t="s">
        <v>160</v>
      </c>
    </row>
    <row r="970" spans="1:10" x14ac:dyDescent="0.15">
      <c r="A970" s="8">
        <v>2008</v>
      </c>
      <c r="B970" s="9">
        <v>39346</v>
      </c>
      <c r="C970" s="10">
        <v>410</v>
      </c>
      <c r="D970" s="11">
        <v>52</v>
      </c>
      <c r="E970" s="11">
        <v>48</v>
      </c>
      <c r="F970" s="8" t="s">
        <v>162</v>
      </c>
      <c r="G970" s="8" t="s">
        <v>163</v>
      </c>
      <c r="H970" s="8">
        <v>52</v>
      </c>
      <c r="I970" s="8" t="s">
        <v>165</v>
      </c>
      <c r="J970" s="8" t="s">
        <v>160</v>
      </c>
    </row>
    <row r="971" spans="1:10" x14ac:dyDescent="0.15">
      <c r="A971" s="8">
        <v>2008</v>
      </c>
      <c r="B971" s="9">
        <v>39347</v>
      </c>
      <c r="C971" s="10">
        <v>409</v>
      </c>
      <c r="D971" s="11">
        <v>52</v>
      </c>
      <c r="E971" s="11">
        <v>48</v>
      </c>
      <c r="F971" s="8" t="s">
        <v>162</v>
      </c>
      <c r="G971" s="8" t="s">
        <v>163</v>
      </c>
      <c r="H971" s="8">
        <v>52</v>
      </c>
      <c r="I971" s="8" t="s">
        <v>165</v>
      </c>
      <c r="J971" s="8" t="s">
        <v>160</v>
      </c>
    </row>
    <row r="972" spans="1:10" x14ac:dyDescent="0.15">
      <c r="A972" s="8">
        <v>2008</v>
      </c>
      <c r="B972" s="9">
        <v>39348</v>
      </c>
      <c r="C972" s="10">
        <v>408</v>
      </c>
      <c r="D972" s="11">
        <v>52</v>
      </c>
      <c r="E972" s="11">
        <v>48</v>
      </c>
      <c r="F972" s="8" t="s">
        <v>162</v>
      </c>
      <c r="G972" s="8" t="s">
        <v>163</v>
      </c>
      <c r="H972" s="8">
        <v>52</v>
      </c>
      <c r="I972" s="8" t="s">
        <v>165</v>
      </c>
      <c r="J972" s="8" t="s">
        <v>160</v>
      </c>
    </row>
    <row r="973" spans="1:10" x14ac:dyDescent="0.15">
      <c r="A973" s="8">
        <v>2008</v>
      </c>
      <c r="B973" s="9">
        <v>39349</v>
      </c>
      <c r="C973" s="10">
        <v>407</v>
      </c>
      <c r="D973" s="11">
        <v>52</v>
      </c>
      <c r="E973" s="11">
        <v>48</v>
      </c>
      <c r="F973" s="8" t="s">
        <v>162</v>
      </c>
      <c r="G973" s="8" t="s">
        <v>163</v>
      </c>
      <c r="H973" s="8">
        <v>52</v>
      </c>
      <c r="I973" s="8" t="s">
        <v>165</v>
      </c>
      <c r="J973" s="8" t="s">
        <v>160</v>
      </c>
    </row>
    <row r="974" spans="1:10" x14ac:dyDescent="0.15">
      <c r="A974" s="8">
        <v>2008</v>
      </c>
      <c r="B974" s="9">
        <v>39350</v>
      </c>
      <c r="C974" s="10">
        <v>406</v>
      </c>
      <c r="D974" s="11">
        <v>52</v>
      </c>
      <c r="E974" s="11">
        <v>48</v>
      </c>
      <c r="F974" s="8" t="s">
        <v>162</v>
      </c>
      <c r="G974" s="8" t="s">
        <v>163</v>
      </c>
      <c r="H974" s="8">
        <v>52</v>
      </c>
      <c r="I974" s="8" t="s">
        <v>165</v>
      </c>
      <c r="J974" s="8" t="s">
        <v>160</v>
      </c>
    </row>
    <row r="975" spans="1:10" x14ac:dyDescent="0.15">
      <c r="A975" s="8">
        <v>2008</v>
      </c>
      <c r="B975" s="9">
        <v>39351</v>
      </c>
      <c r="C975" s="10">
        <v>405</v>
      </c>
      <c r="D975" s="11">
        <v>52</v>
      </c>
      <c r="E975" s="11">
        <v>48</v>
      </c>
      <c r="F975" s="8" t="s">
        <v>162</v>
      </c>
      <c r="G975" s="8" t="s">
        <v>163</v>
      </c>
      <c r="H975" s="8">
        <v>52</v>
      </c>
      <c r="I975" s="8" t="s">
        <v>165</v>
      </c>
      <c r="J975" s="8" t="s">
        <v>160</v>
      </c>
    </row>
    <row r="976" spans="1:10" x14ac:dyDescent="0.15">
      <c r="A976" s="8">
        <v>2008</v>
      </c>
      <c r="B976" s="9">
        <v>39352</v>
      </c>
      <c r="C976" s="10">
        <v>404</v>
      </c>
      <c r="D976" s="11">
        <v>52</v>
      </c>
      <c r="E976" s="11">
        <v>48</v>
      </c>
      <c r="F976" s="8" t="s">
        <v>162</v>
      </c>
      <c r="G976" s="8" t="s">
        <v>163</v>
      </c>
      <c r="H976" s="8">
        <v>52</v>
      </c>
      <c r="I976" s="8" t="s">
        <v>165</v>
      </c>
      <c r="J976" s="8" t="s">
        <v>160</v>
      </c>
    </row>
    <row r="977" spans="1:10" x14ac:dyDescent="0.15">
      <c r="A977" s="8">
        <v>2008</v>
      </c>
      <c r="B977" s="9">
        <v>39353</v>
      </c>
      <c r="C977" s="10">
        <v>403</v>
      </c>
      <c r="D977" s="11">
        <v>52</v>
      </c>
      <c r="E977" s="11">
        <v>48</v>
      </c>
      <c r="F977" s="8" t="s">
        <v>162</v>
      </c>
      <c r="G977" s="8" t="s">
        <v>163</v>
      </c>
      <c r="H977" s="8">
        <v>52</v>
      </c>
      <c r="I977" s="8" t="s">
        <v>165</v>
      </c>
      <c r="J977" s="8" t="s">
        <v>160</v>
      </c>
    </row>
    <row r="978" spans="1:10" x14ac:dyDescent="0.15">
      <c r="A978" s="8">
        <v>2008</v>
      </c>
      <c r="B978" s="9">
        <v>39354</v>
      </c>
      <c r="C978" s="10">
        <v>402</v>
      </c>
      <c r="D978" s="11">
        <v>52</v>
      </c>
      <c r="E978" s="11">
        <v>48</v>
      </c>
      <c r="F978" s="8" t="s">
        <v>162</v>
      </c>
      <c r="G978" s="8" t="s">
        <v>163</v>
      </c>
      <c r="H978" s="8">
        <v>52</v>
      </c>
      <c r="I978" s="8" t="s">
        <v>165</v>
      </c>
      <c r="J978" s="8" t="s">
        <v>160</v>
      </c>
    </row>
    <row r="979" spans="1:10" x14ac:dyDescent="0.15">
      <c r="A979" s="8">
        <v>2008</v>
      </c>
      <c r="B979" s="9">
        <v>39355</v>
      </c>
      <c r="C979" s="10">
        <v>401</v>
      </c>
      <c r="D979" s="11">
        <v>52</v>
      </c>
      <c r="E979" s="11">
        <v>48</v>
      </c>
      <c r="F979" s="8" t="s">
        <v>162</v>
      </c>
      <c r="G979" s="8" t="s">
        <v>163</v>
      </c>
      <c r="H979" s="8">
        <v>52</v>
      </c>
      <c r="I979" s="8" t="s">
        <v>165</v>
      </c>
      <c r="J979" s="8" t="s">
        <v>160</v>
      </c>
    </row>
    <row r="980" spans="1:10" x14ac:dyDescent="0.15">
      <c r="A980" s="8">
        <v>2008</v>
      </c>
      <c r="B980" s="9">
        <v>39356</v>
      </c>
      <c r="C980" s="10">
        <v>400</v>
      </c>
      <c r="D980" s="11">
        <v>52</v>
      </c>
      <c r="E980" s="11">
        <v>48</v>
      </c>
      <c r="F980" s="8" t="s">
        <v>162</v>
      </c>
      <c r="G980" s="8" t="s">
        <v>163</v>
      </c>
      <c r="H980" s="8">
        <v>52</v>
      </c>
      <c r="I980" s="8" t="s">
        <v>165</v>
      </c>
      <c r="J980" s="8" t="s">
        <v>160</v>
      </c>
    </row>
    <row r="981" spans="1:10" x14ac:dyDescent="0.15">
      <c r="A981" s="8">
        <v>2008</v>
      </c>
      <c r="B981" s="9">
        <v>39357</v>
      </c>
      <c r="C981" s="10">
        <v>399</v>
      </c>
      <c r="D981" s="11">
        <v>52</v>
      </c>
      <c r="E981" s="11">
        <v>48</v>
      </c>
      <c r="F981" s="8" t="s">
        <v>162</v>
      </c>
      <c r="G981" s="8" t="s">
        <v>163</v>
      </c>
      <c r="H981" s="8">
        <v>52</v>
      </c>
      <c r="I981" s="8" t="s">
        <v>165</v>
      </c>
      <c r="J981" s="8" t="s">
        <v>160</v>
      </c>
    </row>
    <row r="982" spans="1:10" x14ac:dyDescent="0.15">
      <c r="A982" s="8">
        <v>2008</v>
      </c>
      <c r="B982" s="9">
        <v>39358</v>
      </c>
      <c r="C982" s="10">
        <v>398</v>
      </c>
      <c r="D982" s="11">
        <v>52</v>
      </c>
      <c r="E982" s="11">
        <v>48</v>
      </c>
      <c r="F982" s="8" t="s">
        <v>162</v>
      </c>
      <c r="G982" s="8" t="s">
        <v>163</v>
      </c>
      <c r="H982" s="8">
        <v>52</v>
      </c>
      <c r="I982" s="8" t="s">
        <v>165</v>
      </c>
      <c r="J982" s="8" t="s">
        <v>160</v>
      </c>
    </row>
    <row r="983" spans="1:10" x14ac:dyDescent="0.15">
      <c r="A983" s="8">
        <v>2008</v>
      </c>
      <c r="B983" s="9">
        <v>39359</v>
      </c>
      <c r="C983" s="10">
        <v>397</v>
      </c>
      <c r="D983" s="11">
        <v>52</v>
      </c>
      <c r="E983" s="11">
        <v>48</v>
      </c>
      <c r="F983" s="8" t="s">
        <v>162</v>
      </c>
      <c r="G983" s="8" t="s">
        <v>163</v>
      </c>
      <c r="H983" s="8">
        <v>52</v>
      </c>
      <c r="I983" s="8" t="s">
        <v>165</v>
      </c>
      <c r="J983" s="8" t="s">
        <v>160</v>
      </c>
    </row>
    <row r="984" spans="1:10" x14ac:dyDescent="0.15">
      <c r="A984" s="8">
        <v>2008</v>
      </c>
      <c r="B984" s="9">
        <v>39360</v>
      </c>
      <c r="C984" s="10">
        <v>396</v>
      </c>
      <c r="D984" s="11">
        <v>52</v>
      </c>
      <c r="E984" s="11">
        <v>48</v>
      </c>
      <c r="F984" s="8" t="s">
        <v>162</v>
      </c>
      <c r="G984" s="8" t="s">
        <v>163</v>
      </c>
      <c r="H984" s="8">
        <v>52</v>
      </c>
      <c r="I984" s="8" t="s">
        <v>165</v>
      </c>
      <c r="J984" s="8" t="s">
        <v>160</v>
      </c>
    </row>
    <row r="985" spans="1:10" x14ac:dyDescent="0.15">
      <c r="A985" s="8">
        <v>2008</v>
      </c>
      <c r="B985" s="9">
        <v>39361</v>
      </c>
      <c r="C985" s="10">
        <v>395</v>
      </c>
      <c r="D985" s="11">
        <v>52</v>
      </c>
      <c r="E985" s="11">
        <v>48</v>
      </c>
      <c r="F985" s="8" t="s">
        <v>162</v>
      </c>
      <c r="G985" s="8" t="s">
        <v>163</v>
      </c>
      <c r="H985" s="8">
        <v>52</v>
      </c>
      <c r="I985" s="8" t="s">
        <v>165</v>
      </c>
      <c r="J985" s="8" t="s">
        <v>160</v>
      </c>
    </row>
    <row r="986" spans="1:10" x14ac:dyDescent="0.15">
      <c r="A986" s="8">
        <v>2008</v>
      </c>
      <c r="B986" s="9">
        <v>39362</v>
      </c>
      <c r="C986" s="10">
        <v>394</v>
      </c>
      <c r="D986" s="11">
        <v>52</v>
      </c>
      <c r="E986" s="11">
        <v>48</v>
      </c>
      <c r="F986" s="8" t="s">
        <v>162</v>
      </c>
      <c r="G986" s="8" t="s">
        <v>163</v>
      </c>
      <c r="H986" s="8">
        <v>52</v>
      </c>
      <c r="I986" s="8" t="s">
        <v>165</v>
      </c>
      <c r="J986" s="8" t="s">
        <v>160</v>
      </c>
    </row>
    <row r="987" spans="1:10" x14ac:dyDescent="0.15">
      <c r="A987" s="8">
        <v>2008</v>
      </c>
      <c r="B987" s="9">
        <v>39363</v>
      </c>
      <c r="C987" s="10">
        <v>393</v>
      </c>
      <c r="D987" s="11">
        <v>52</v>
      </c>
      <c r="E987" s="11">
        <v>48</v>
      </c>
      <c r="F987" s="8" t="s">
        <v>162</v>
      </c>
      <c r="G987" s="8" t="s">
        <v>163</v>
      </c>
      <c r="H987" s="8">
        <v>52</v>
      </c>
      <c r="I987" s="8" t="s">
        <v>165</v>
      </c>
      <c r="J987" s="8" t="s">
        <v>160</v>
      </c>
    </row>
    <row r="988" spans="1:10" x14ac:dyDescent="0.15">
      <c r="A988" s="8">
        <v>2008</v>
      </c>
      <c r="B988" s="9">
        <v>39364</v>
      </c>
      <c r="C988" s="10">
        <v>392</v>
      </c>
      <c r="D988" s="11">
        <v>52</v>
      </c>
      <c r="E988" s="11">
        <v>48</v>
      </c>
      <c r="F988" s="8" t="s">
        <v>162</v>
      </c>
      <c r="G988" s="8" t="s">
        <v>163</v>
      </c>
      <c r="H988" s="8">
        <v>52</v>
      </c>
      <c r="I988" s="8" t="s">
        <v>165</v>
      </c>
      <c r="J988" s="8" t="s">
        <v>160</v>
      </c>
    </row>
    <row r="989" spans="1:10" x14ac:dyDescent="0.15">
      <c r="A989" s="8">
        <v>2008</v>
      </c>
      <c r="B989" s="9">
        <v>39365</v>
      </c>
      <c r="C989" s="10">
        <v>391</v>
      </c>
      <c r="D989" s="11">
        <v>52</v>
      </c>
      <c r="E989" s="11">
        <v>48</v>
      </c>
      <c r="F989" s="8" t="s">
        <v>162</v>
      </c>
      <c r="G989" s="8" t="s">
        <v>163</v>
      </c>
      <c r="H989" s="8">
        <v>52</v>
      </c>
      <c r="I989" s="8" t="s">
        <v>165</v>
      </c>
      <c r="J989" s="8" t="s">
        <v>160</v>
      </c>
    </row>
    <row r="990" spans="1:10" x14ac:dyDescent="0.15">
      <c r="A990" s="8">
        <v>2008</v>
      </c>
      <c r="B990" s="9">
        <v>39366</v>
      </c>
      <c r="C990" s="10">
        <v>390</v>
      </c>
      <c r="D990" s="11">
        <v>52</v>
      </c>
      <c r="E990" s="11">
        <v>48</v>
      </c>
      <c r="F990" s="8" t="s">
        <v>162</v>
      </c>
      <c r="G990" s="8" t="s">
        <v>163</v>
      </c>
      <c r="H990" s="8">
        <v>52</v>
      </c>
      <c r="I990" s="8" t="s">
        <v>165</v>
      </c>
      <c r="J990" s="8" t="s">
        <v>160</v>
      </c>
    </row>
    <row r="991" spans="1:10" x14ac:dyDescent="0.15">
      <c r="A991" s="8">
        <v>2008</v>
      </c>
      <c r="B991" s="9">
        <v>39367</v>
      </c>
      <c r="C991" s="10">
        <v>389</v>
      </c>
      <c r="D991" s="11">
        <v>52</v>
      </c>
      <c r="E991" s="11">
        <v>48</v>
      </c>
      <c r="F991" s="8" t="s">
        <v>162</v>
      </c>
      <c r="G991" s="8" t="s">
        <v>163</v>
      </c>
      <c r="H991" s="8">
        <v>52</v>
      </c>
      <c r="I991" s="8" t="s">
        <v>165</v>
      </c>
      <c r="J991" s="8" t="s">
        <v>160</v>
      </c>
    </row>
    <row r="992" spans="1:10" x14ac:dyDescent="0.15">
      <c r="A992" s="8">
        <v>2008</v>
      </c>
      <c r="B992" s="9">
        <v>39368</v>
      </c>
      <c r="C992" s="10">
        <v>388</v>
      </c>
      <c r="D992" s="11">
        <v>52</v>
      </c>
      <c r="E992" s="11">
        <v>48</v>
      </c>
      <c r="F992" s="8" t="s">
        <v>162</v>
      </c>
      <c r="G992" s="8" t="s">
        <v>163</v>
      </c>
      <c r="H992" s="8">
        <v>52</v>
      </c>
      <c r="I992" s="8" t="s">
        <v>165</v>
      </c>
      <c r="J992" s="8" t="s">
        <v>160</v>
      </c>
    </row>
    <row r="993" spans="1:10" x14ac:dyDescent="0.15">
      <c r="A993" s="8">
        <v>2008</v>
      </c>
      <c r="B993" s="9">
        <v>39369</v>
      </c>
      <c r="C993" s="10">
        <v>387</v>
      </c>
      <c r="D993" s="11">
        <v>52</v>
      </c>
      <c r="E993" s="11">
        <v>48</v>
      </c>
      <c r="F993" s="8" t="s">
        <v>162</v>
      </c>
      <c r="G993" s="8" t="s">
        <v>163</v>
      </c>
      <c r="H993" s="8">
        <v>52</v>
      </c>
      <c r="I993" s="8" t="s">
        <v>165</v>
      </c>
      <c r="J993" s="8" t="s">
        <v>160</v>
      </c>
    </row>
    <row r="994" spans="1:10" x14ac:dyDescent="0.15">
      <c r="A994" s="8">
        <v>2008</v>
      </c>
      <c r="B994" s="9">
        <v>39370</v>
      </c>
      <c r="C994" s="10">
        <v>386</v>
      </c>
      <c r="D994" s="11">
        <v>52</v>
      </c>
      <c r="E994" s="11">
        <v>48</v>
      </c>
      <c r="F994" s="8" t="s">
        <v>162</v>
      </c>
      <c r="G994" s="8" t="s">
        <v>163</v>
      </c>
      <c r="H994" s="8">
        <v>52</v>
      </c>
      <c r="I994" s="8" t="s">
        <v>165</v>
      </c>
      <c r="J994" s="8" t="s">
        <v>160</v>
      </c>
    </row>
    <row r="995" spans="1:10" x14ac:dyDescent="0.15">
      <c r="A995" s="8">
        <v>2008</v>
      </c>
      <c r="B995" s="9">
        <v>39371</v>
      </c>
      <c r="C995" s="10">
        <v>385</v>
      </c>
      <c r="D995" s="11">
        <v>52</v>
      </c>
      <c r="E995" s="11">
        <v>48</v>
      </c>
      <c r="F995" s="8" t="s">
        <v>162</v>
      </c>
      <c r="G995" s="8" t="s">
        <v>163</v>
      </c>
      <c r="H995" s="8">
        <v>52</v>
      </c>
      <c r="I995" s="8" t="s">
        <v>165</v>
      </c>
      <c r="J995" s="8" t="s">
        <v>160</v>
      </c>
    </row>
    <row r="996" spans="1:10" x14ac:dyDescent="0.15">
      <c r="A996" s="8">
        <v>2008</v>
      </c>
      <c r="B996" s="9">
        <v>39372</v>
      </c>
      <c r="C996" s="10">
        <v>384</v>
      </c>
      <c r="D996" s="11">
        <v>52</v>
      </c>
      <c r="E996" s="11">
        <v>48</v>
      </c>
      <c r="F996" s="8" t="s">
        <v>162</v>
      </c>
      <c r="G996" s="8" t="s">
        <v>163</v>
      </c>
      <c r="H996" s="8">
        <v>52</v>
      </c>
      <c r="I996" s="8" t="s">
        <v>165</v>
      </c>
      <c r="J996" s="8" t="s">
        <v>160</v>
      </c>
    </row>
    <row r="997" spans="1:10" x14ac:dyDescent="0.15">
      <c r="A997" s="8">
        <v>2008</v>
      </c>
      <c r="B997" s="9">
        <v>39373</v>
      </c>
      <c r="C997" s="10">
        <v>383</v>
      </c>
      <c r="D997" s="11">
        <v>52</v>
      </c>
      <c r="E997" s="11">
        <v>48</v>
      </c>
      <c r="F997" s="8" t="s">
        <v>162</v>
      </c>
      <c r="G997" s="8" t="s">
        <v>163</v>
      </c>
      <c r="H997" s="8">
        <v>52</v>
      </c>
      <c r="I997" s="8" t="s">
        <v>165</v>
      </c>
      <c r="J997" s="8" t="s">
        <v>160</v>
      </c>
    </row>
    <row r="998" spans="1:10" x14ac:dyDescent="0.15">
      <c r="A998" s="8">
        <v>2008</v>
      </c>
      <c r="B998" s="9">
        <v>39374</v>
      </c>
      <c r="C998" s="10">
        <v>382</v>
      </c>
      <c r="D998" s="11">
        <v>52</v>
      </c>
      <c r="E998" s="11">
        <v>48</v>
      </c>
      <c r="F998" s="8" t="s">
        <v>162</v>
      </c>
      <c r="G998" s="8" t="s">
        <v>163</v>
      </c>
      <c r="H998" s="8">
        <v>52</v>
      </c>
      <c r="I998" s="8" t="s">
        <v>165</v>
      </c>
      <c r="J998" s="8" t="s">
        <v>160</v>
      </c>
    </row>
    <row r="999" spans="1:10" x14ac:dyDescent="0.15">
      <c r="A999" s="8">
        <v>2008</v>
      </c>
      <c r="B999" s="9">
        <v>39375</v>
      </c>
      <c r="C999" s="10">
        <v>381</v>
      </c>
      <c r="D999" s="11">
        <v>52</v>
      </c>
      <c r="E999" s="11">
        <v>48</v>
      </c>
      <c r="F999" s="8" t="s">
        <v>162</v>
      </c>
      <c r="G999" s="8" t="s">
        <v>163</v>
      </c>
      <c r="H999" s="8">
        <v>52</v>
      </c>
      <c r="I999" s="8" t="s">
        <v>165</v>
      </c>
      <c r="J999" s="8" t="s">
        <v>160</v>
      </c>
    </row>
    <row r="1000" spans="1:10" x14ac:dyDescent="0.15">
      <c r="A1000" s="8">
        <v>2008</v>
      </c>
      <c r="B1000" s="9">
        <v>39376</v>
      </c>
      <c r="C1000" s="10">
        <v>380</v>
      </c>
      <c r="D1000" s="11">
        <v>52</v>
      </c>
      <c r="E1000" s="11">
        <v>48</v>
      </c>
      <c r="F1000" s="8" t="s">
        <v>162</v>
      </c>
      <c r="G1000" s="8" t="s">
        <v>163</v>
      </c>
      <c r="H1000" s="8">
        <v>52</v>
      </c>
      <c r="I1000" s="8" t="s">
        <v>165</v>
      </c>
      <c r="J1000" s="8" t="s">
        <v>160</v>
      </c>
    </row>
    <row r="1001" spans="1:10" x14ac:dyDescent="0.15">
      <c r="A1001" s="8">
        <v>2008</v>
      </c>
      <c r="B1001" s="9">
        <v>39377</v>
      </c>
      <c r="C1001" s="10">
        <v>379</v>
      </c>
      <c r="D1001" s="11">
        <v>52</v>
      </c>
      <c r="E1001" s="11">
        <v>48</v>
      </c>
      <c r="F1001" s="8" t="s">
        <v>162</v>
      </c>
      <c r="G1001" s="8" t="s">
        <v>163</v>
      </c>
      <c r="H1001" s="8">
        <v>52</v>
      </c>
      <c r="I1001" s="8" t="s">
        <v>165</v>
      </c>
      <c r="J1001" s="8" t="s">
        <v>160</v>
      </c>
    </row>
    <row r="1002" spans="1:10" x14ac:dyDescent="0.15">
      <c r="A1002" s="8">
        <v>2008</v>
      </c>
      <c r="B1002" s="9">
        <v>39378</v>
      </c>
      <c r="C1002" s="10">
        <v>378</v>
      </c>
      <c r="D1002" s="11">
        <v>52</v>
      </c>
      <c r="E1002" s="11">
        <v>48</v>
      </c>
      <c r="F1002" s="8" t="s">
        <v>162</v>
      </c>
      <c r="G1002" s="8" t="s">
        <v>163</v>
      </c>
      <c r="H1002" s="8">
        <v>52</v>
      </c>
      <c r="I1002" s="8" t="s">
        <v>165</v>
      </c>
      <c r="J1002" s="8" t="s">
        <v>160</v>
      </c>
    </row>
    <row r="1003" spans="1:10" x14ac:dyDescent="0.15">
      <c r="A1003" s="8">
        <v>2008</v>
      </c>
      <c r="B1003" s="9">
        <v>39379</v>
      </c>
      <c r="C1003" s="10">
        <v>377</v>
      </c>
      <c r="D1003" s="11">
        <v>52</v>
      </c>
      <c r="E1003" s="11">
        <v>48</v>
      </c>
      <c r="F1003" s="8" t="s">
        <v>162</v>
      </c>
      <c r="G1003" s="8" t="s">
        <v>163</v>
      </c>
      <c r="H1003" s="8">
        <v>52</v>
      </c>
      <c r="I1003" s="8" t="s">
        <v>165</v>
      </c>
      <c r="J1003" s="8" t="s">
        <v>160</v>
      </c>
    </row>
    <row r="1004" spans="1:10" x14ac:dyDescent="0.15">
      <c r="A1004" s="8">
        <v>2008</v>
      </c>
      <c r="B1004" s="9">
        <v>39380</v>
      </c>
      <c r="C1004" s="10">
        <v>376</v>
      </c>
      <c r="D1004" s="11">
        <v>52</v>
      </c>
      <c r="E1004" s="11">
        <v>48</v>
      </c>
      <c r="F1004" s="8" t="s">
        <v>162</v>
      </c>
      <c r="G1004" s="8" t="s">
        <v>163</v>
      </c>
      <c r="H1004" s="8">
        <v>52</v>
      </c>
      <c r="I1004" s="8" t="s">
        <v>165</v>
      </c>
      <c r="J1004" s="8" t="s">
        <v>160</v>
      </c>
    </row>
    <row r="1005" spans="1:10" x14ac:dyDescent="0.15">
      <c r="A1005" s="8">
        <v>2008</v>
      </c>
      <c r="B1005" s="9">
        <v>39381</v>
      </c>
      <c r="C1005" s="10">
        <v>375</v>
      </c>
      <c r="D1005" s="11">
        <v>52</v>
      </c>
      <c r="E1005" s="11">
        <v>48</v>
      </c>
      <c r="F1005" s="8" t="s">
        <v>162</v>
      </c>
      <c r="G1005" s="8" t="s">
        <v>163</v>
      </c>
      <c r="H1005" s="8">
        <v>52</v>
      </c>
      <c r="I1005" s="8" t="s">
        <v>165</v>
      </c>
      <c r="J1005" s="8" t="s">
        <v>160</v>
      </c>
    </row>
    <row r="1006" spans="1:10" x14ac:dyDescent="0.15">
      <c r="A1006" s="8">
        <v>2008</v>
      </c>
      <c r="B1006" s="9">
        <v>39382</v>
      </c>
      <c r="C1006" s="10">
        <v>374</v>
      </c>
      <c r="D1006" s="11">
        <v>52</v>
      </c>
      <c r="E1006" s="11">
        <v>48</v>
      </c>
      <c r="F1006" s="8" t="s">
        <v>162</v>
      </c>
      <c r="G1006" s="8" t="s">
        <v>163</v>
      </c>
      <c r="H1006" s="8">
        <v>52</v>
      </c>
      <c r="I1006" s="8" t="s">
        <v>165</v>
      </c>
      <c r="J1006" s="8" t="s">
        <v>160</v>
      </c>
    </row>
    <row r="1007" spans="1:10" x14ac:dyDescent="0.15">
      <c r="A1007" s="8">
        <v>2008</v>
      </c>
      <c r="B1007" s="9">
        <v>39383</v>
      </c>
      <c r="C1007" s="10">
        <v>373</v>
      </c>
      <c r="D1007" s="11">
        <v>52</v>
      </c>
      <c r="E1007" s="11">
        <v>48</v>
      </c>
      <c r="F1007" s="8" t="s">
        <v>162</v>
      </c>
      <c r="G1007" s="8" t="s">
        <v>163</v>
      </c>
      <c r="H1007" s="8">
        <v>52</v>
      </c>
      <c r="I1007" s="8" t="s">
        <v>165</v>
      </c>
      <c r="J1007" s="8" t="s">
        <v>160</v>
      </c>
    </row>
    <row r="1008" spans="1:10" x14ac:dyDescent="0.15">
      <c r="A1008" s="8">
        <v>2008</v>
      </c>
      <c r="B1008" s="9">
        <v>39384</v>
      </c>
      <c r="C1008" s="10">
        <v>372</v>
      </c>
      <c r="D1008" s="11">
        <v>52</v>
      </c>
      <c r="E1008" s="11">
        <v>48</v>
      </c>
      <c r="F1008" s="8" t="s">
        <v>162</v>
      </c>
      <c r="G1008" s="8" t="s">
        <v>163</v>
      </c>
      <c r="H1008" s="8">
        <v>52</v>
      </c>
      <c r="I1008" s="8" t="s">
        <v>165</v>
      </c>
      <c r="J1008" s="8" t="s">
        <v>160</v>
      </c>
    </row>
    <row r="1009" spans="1:10" x14ac:dyDescent="0.15">
      <c r="A1009" s="8">
        <v>2008</v>
      </c>
      <c r="B1009" s="9">
        <v>39385</v>
      </c>
      <c r="C1009" s="10">
        <v>371</v>
      </c>
      <c r="D1009" s="11">
        <v>52</v>
      </c>
      <c r="E1009" s="11">
        <v>48</v>
      </c>
      <c r="F1009" s="8" t="s">
        <v>162</v>
      </c>
      <c r="G1009" s="8" t="s">
        <v>163</v>
      </c>
      <c r="H1009" s="8">
        <v>52</v>
      </c>
      <c r="I1009" s="8" t="s">
        <v>165</v>
      </c>
      <c r="J1009" s="8" t="s">
        <v>160</v>
      </c>
    </row>
    <row r="1010" spans="1:10" x14ac:dyDescent="0.15">
      <c r="A1010" s="8">
        <v>2008</v>
      </c>
      <c r="B1010" s="9">
        <v>39386</v>
      </c>
      <c r="C1010" s="10">
        <v>370</v>
      </c>
      <c r="D1010" s="11">
        <v>51.9</v>
      </c>
      <c r="E1010" s="11">
        <v>48.1</v>
      </c>
      <c r="F1010" s="8" t="s">
        <v>162</v>
      </c>
      <c r="G1010" s="8" t="s">
        <v>163</v>
      </c>
      <c r="H1010" s="8">
        <v>51.9</v>
      </c>
      <c r="I1010" s="8" t="s">
        <v>165</v>
      </c>
      <c r="J1010" s="8" t="s">
        <v>160</v>
      </c>
    </row>
    <row r="1011" spans="1:10" x14ac:dyDescent="0.15">
      <c r="A1011" s="8">
        <v>2008</v>
      </c>
      <c r="B1011" s="9">
        <v>39387</v>
      </c>
      <c r="C1011" s="10">
        <v>369</v>
      </c>
      <c r="D1011" s="11">
        <v>51.9</v>
      </c>
      <c r="E1011" s="11">
        <v>48.1</v>
      </c>
      <c r="F1011" s="8" t="s">
        <v>162</v>
      </c>
      <c r="G1011" s="8" t="s">
        <v>163</v>
      </c>
      <c r="H1011" s="8">
        <v>51.9</v>
      </c>
      <c r="I1011" s="8" t="s">
        <v>165</v>
      </c>
      <c r="J1011" s="8" t="s">
        <v>160</v>
      </c>
    </row>
    <row r="1012" spans="1:10" x14ac:dyDescent="0.15">
      <c r="A1012" s="8">
        <v>2008</v>
      </c>
      <c r="B1012" s="9">
        <v>39388</v>
      </c>
      <c r="C1012" s="10">
        <v>368</v>
      </c>
      <c r="D1012" s="11">
        <v>51.9</v>
      </c>
      <c r="E1012" s="11">
        <v>48.1</v>
      </c>
      <c r="F1012" s="8" t="s">
        <v>162</v>
      </c>
      <c r="G1012" s="8" t="s">
        <v>163</v>
      </c>
      <c r="H1012" s="8">
        <v>51.9</v>
      </c>
      <c r="I1012" s="8" t="s">
        <v>165</v>
      </c>
      <c r="J1012" s="8" t="s">
        <v>160</v>
      </c>
    </row>
    <row r="1013" spans="1:10" x14ac:dyDescent="0.15">
      <c r="A1013" s="8">
        <v>2008</v>
      </c>
      <c r="B1013" s="9">
        <v>39389</v>
      </c>
      <c r="C1013" s="10">
        <v>367</v>
      </c>
      <c r="D1013" s="11">
        <v>51.9</v>
      </c>
      <c r="E1013" s="11">
        <v>48.1</v>
      </c>
      <c r="F1013" s="8" t="s">
        <v>162</v>
      </c>
      <c r="G1013" s="8" t="s">
        <v>163</v>
      </c>
      <c r="H1013" s="8">
        <v>51.9</v>
      </c>
      <c r="I1013" s="8" t="s">
        <v>165</v>
      </c>
      <c r="J1013" s="8" t="s">
        <v>160</v>
      </c>
    </row>
    <row r="1014" spans="1:10" x14ac:dyDescent="0.15">
      <c r="A1014" s="8">
        <v>2008</v>
      </c>
      <c r="B1014" s="9">
        <v>39390</v>
      </c>
      <c r="C1014" s="10">
        <v>366</v>
      </c>
      <c r="D1014" s="11">
        <v>51.9</v>
      </c>
      <c r="E1014" s="11">
        <v>48.1</v>
      </c>
      <c r="F1014" s="8" t="s">
        <v>162</v>
      </c>
      <c r="G1014" s="8" t="s">
        <v>163</v>
      </c>
      <c r="H1014" s="8">
        <v>51.9</v>
      </c>
      <c r="I1014" s="8" t="s">
        <v>165</v>
      </c>
      <c r="J1014" s="8" t="s">
        <v>160</v>
      </c>
    </row>
    <row r="1015" spans="1:10" x14ac:dyDescent="0.15">
      <c r="A1015" s="8">
        <v>2008</v>
      </c>
      <c r="B1015" s="9">
        <v>39391</v>
      </c>
      <c r="C1015" s="10">
        <v>365</v>
      </c>
      <c r="D1015" s="11">
        <v>51.9</v>
      </c>
      <c r="E1015" s="11">
        <v>48.1</v>
      </c>
      <c r="F1015" s="8" t="s">
        <v>162</v>
      </c>
      <c r="G1015" s="8" t="s">
        <v>163</v>
      </c>
      <c r="H1015" s="8">
        <v>51.9</v>
      </c>
      <c r="I1015" s="8" t="s">
        <v>165</v>
      </c>
      <c r="J1015" s="8" t="s">
        <v>160</v>
      </c>
    </row>
    <row r="1016" spans="1:10" x14ac:dyDescent="0.15">
      <c r="A1016" s="8">
        <v>2008</v>
      </c>
      <c r="B1016" s="9">
        <v>39392</v>
      </c>
      <c r="C1016" s="10">
        <v>364</v>
      </c>
      <c r="D1016" s="11">
        <v>51.9</v>
      </c>
      <c r="E1016" s="11">
        <v>48.1</v>
      </c>
      <c r="F1016" s="8" t="s">
        <v>162</v>
      </c>
      <c r="G1016" s="8" t="s">
        <v>163</v>
      </c>
      <c r="H1016" s="8">
        <v>51.9</v>
      </c>
      <c r="I1016" s="8" t="s">
        <v>165</v>
      </c>
      <c r="J1016" s="8" t="s">
        <v>160</v>
      </c>
    </row>
    <row r="1017" spans="1:10" x14ac:dyDescent="0.15">
      <c r="A1017" s="8">
        <v>2008</v>
      </c>
      <c r="B1017" s="9">
        <v>39393</v>
      </c>
      <c r="C1017" s="10">
        <v>363</v>
      </c>
      <c r="D1017" s="11">
        <v>51.9</v>
      </c>
      <c r="E1017" s="11">
        <v>48.1</v>
      </c>
      <c r="F1017" s="8" t="s">
        <v>162</v>
      </c>
      <c r="G1017" s="8" t="s">
        <v>163</v>
      </c>
      <c r="H1017" s="8">
        <v>51.9</v>
      </c>
      <c r="I1017" s="8" t="s">
        <v>165</v>
      </c>
      <c r="J1017" s="8" t="s">
        <v>160</v>
      </c>
    </row>
    <row r="1018" spans="1:10" x14ac:dyDescent="0.15">
      <c r="A1018" s="8">
        <v>2008</v>
      </c>
      <c r="B1018" s="9">
        <v>39394</v>
      </c>
      <c r="C1018" s="10">
        <v>362</v>
      </c>
      <c r="D1018" s="11">
        <v>51.9</v>
      </c>
      <c r="E1018" s="11">
        <v>48.1</v>
      </c>
      <c r="F1018" s="8" t="s">
        <v>162</v>
      </c>
      <c r="G1018" s="8" t="s">
        <v>163</v>
      </c>
      <c r="H1018" s="8">
        <v>51.9</v>
      </c>
      <c r="I1018" s="8" t="s">
        <v>165</v>
      </c>
      <c r="J1018" s="8" t="s">
        <v>160</v>
      </c>
    </row>
    <row r="1019" spans="1:10" x14ac:dyDescent="0.15">
      <c r="A1019" s="8">
        <v>2008</v>
      </c>
      <c r="B1019" s="9">
        <v>39395</v>
      </c>
      <c r="C1019" s="10">
        <v>361</v>
      </c>
      <c r="D1019" s="11">
        <v>51.9</v>
      </c>
      <c r="E1019" s="11">
        <v>48.1</v>
      </c>
      <c r="F1019" s="8" t="s">
        <v>162</v>
      </c>
      <c r="G1019" s="8" t="s">
        <v>163</v>
      </c>
      <c r="H1019" s="8">
        <v>51.9</v>
      </c>
      <c r="I1019" s="8" t="s">
        <v>165</v>
      </c>
      <c r="J1019" s="8" t="s">
        <v>160</v>
      </c>
    </row>
    <row r="1020" spans="1:10" x14ac:dyDescent="0.15">
      <c r="A1020" s="8">
        <v>2008</v>
      </c>
      <c r="B1020" s="9">
        <v>39396</v>
      </c>
      <c r="C1020" s="10">
        <v>360</v>
      </c>
      <c r="D1020" s="11">
        <v>51.9</v>
      </c>
      <c r="E1020" s="11">
        <v>48.1</v>
      </c>
      <c r="F1020" s="8" t="s">
        <v>162</v>
      </c>
      <c r="G1020" s="8" t="s">
        <v>163</v>
      </c>
      <c r="H1020" s="8">
        <v>51.9</v>
      </c>
      <c r="I1020" s="8" t="s">
        <v>165</v>
      </c>
      <c r="J1020" s="8" t="s">
        <v>160</v>
      </c>
    </row>
    <row r="1021" spans="1:10" x14ac:dyDescent="0.15">
      <c r="A1021" s="8">
        <v>2008</v>
      </c>
      <c r="B1021" s="9">
        <v>39397</v>
      </c>
      <c r="C1021" s="10">
        <v>359</v>
      </c>
      <c r="D1021" s="11">
        <v>51.9</v>
      </c>
      <c r="E1021" s="11">
        <v>48.1</v>
      </c>
      <c r="F1021" s="8" t="s">
        <v>162</v>
      </c>
      <c r="G1021" s="8" t="s">
        <v>163</v>
      </c>
      <c r="H1021" s="8">
        <v>51.9</v>
      </c>
      <c r="I1021" s="8" t="s">
        <v>165</v>
      </c>
      <c r="J1021" s="8" t="s">
        <v>160</v>
      </c>
    </row>
    <row r="1022" spans="1:10" x14ac:dyDescent="0.15">
      <c r="A1022" s="8">
        <v>2008</v>
      </c>
      <c r="B1022" s="9">
        <v>39398</v>
      </c>
      <c r="C1022" s="10">
        <v>358</v>
      </c>
      <c r="D1022" s="11">
        <v>51.9</v>
      </c>
      <c r="E1022" s="11">
        <v>48.1</v>
      </c>
      <c r="F1022" s="8" t="s">
        <v>162</v>
      </c>
      <c r="G1022" s="8" t="s">
        <v>163</v>
      </c>
      <c r="H1022" s="8">
        <v>51.9</v>
      </c>
      <c r="I1022" s="8" t="s">
        <v>165</v>
      </c>
      <c r="J1022" s="8" t="s">
        <v>160</v>
      </c>
    </row>
    <row r="1023" spans="1:10" x14ac:dyDescent="0.15">
      <c r="A1023" s="8">
        <v>2008</v>
      </c>
      <c r="B1023" s="9">
        <v>39399</v>
      </c>
      <c r="C1023" s="10">
        <v>357</v>
      </c>
      <c r="D1023" s="11">
        <v>51.9</v>
      </c>
      <c r="E1023" s="11">
        <v>48.1</v>
      </c>
      <c r="F1023" s="8" t="s">
        <v>162</v>
      </c>
      <c r="G1023" s="8" t="s">
        <v>163</v>
      </c>
      <c r="H1023" s="8">
        <v>51.9</v>
      </c>
      <c r="I1023" s="8" t="s">
        <v>165</v>
      </c>
      <c r="J1023" s="8" t="s">
        <v>160</v>
      </c>
    </row>
    <row r="1024" spans="1:10" x14ac:dyDescent="0.15">
      <c r="A1024" s="8">
        <v>2008</v>
      </c>
      <c r="B1024" s="9">
        <v>39400</v>
      </c>
      <c r="C1024" s="10">
        <v>356</v>
      </c>
      <c r="D1024" s="11">
        <v>51.9</v>
      </c>
      <c r="E1024" s="11">
        <v>48.1</v>
      </c>
      <c r="F1024" s="8" t="s">
        <v>162</v>
      </c>
      <c r="G1024" s="8" t="s">
        <v>163</v>
      </c>
      <c r="H1024" s="8">
        <v>51.9</v>
      </c>
      <c r="I1024" s="8" t="s">
        <v>165</v>
      </c>
      <c r="J1024" s="8" t="s">
        <v>160</v>
      </c>
    </row>
    <row r="1025" spans="1:10" x14ac:dyDescent="0.15">
      <c r="A1025" s="8">
        <v>2008</v>
      </c>
      <c r="B1025" s="9">
        <v>39401</v>
      </c>
      <c r="C1025" s="10">
        <v>355</v>
      </c>
      <c r="D1025" s="11">
        <v>51.9</v>
      </c>
      <c r="E1025" s="11">
        <v>48.1</v>
      </c>
      <c r="F1025" s="8" t="s">
        <v>162</v>
      </c>
      <c r="G1025" s="8" t="s">
        <v>163</v>
      </c>
      <c r="H1025" s="8">
        <v>51.9</v>
      </c>
      <c r="I1025" s="8" t="s">
        <v>165</v>
      </c>
      <c r="J1025" s="8" t="s">
        <v>160</v>
      </c>
    </row>
    <row r="1026" spans="1:10" x14ac:dyDescent="0.15">
      <c r="A1026" s="8">
        <v>2008</v>
      </c>
      <c r="B1026" s="9">
        <v>39402</v>
      </c>
      <c r="C1026" s="10">
        <v>354</v>
      </c>
      <c r="D1026" s="11">
        <v>51.9</v>
      </c>
      <c r="E1026" s="11">
        <v>48.1</v>
      </c>
      <c r="F1026" s="8" t="s">
        <v>162</v>
      </c>
      <c r="G1026" s="8" t="s">
        <v>163</v>
      </c>
      <c r="H1026" s="8">
        <v>51.9</v>
      </c>
      <c r="I1026" s="8" t="s">
        <v>165</v>
      </c>
      <c r="J1026" s="8" t="s">
        <v>160</v>
      </c>
    </row>
    <row r="1027" spans="1:10" x14ac:dyDescent="0.15">
      <c r="A1027" s="8">
        <v>2008</v>
      </c>
      <c r="B1027" s="9">
        <v>39403</v>
      </c>
      <c r="C1027" s="10">
        <v>353</v>
      </c>
      <c r="D1027" s="11">
        <v>51.9</v>
      </c>
      <c r="E1027" s="11">
        <v>48.1</v>
      </c>
      <c r="F1027" s="8" t="s">
        <v>162</v>
      </c>
      <c r="G1027" s="8" t="s">
        <v>163</v>
      </c>
      <c r="H1027" s="8">
        <v>51.9</v>
      </c>
      <c r="I1027" s="8" t="s">
        <v>165</v>
      </c>
      <c r="J1027" s="8" t="s">
        <v>160</v>
      </c>
    </row>
    <row r="1028" spans="1:10" x14ac:dyDescent="0.15">
      <c r="A1028" s="8">
        <v>2008</v>
      </c>
      <c r="B1028" s="9">
        <v>39404</v>
      </c>
      <c r="C1028" s="10">
        <v>352</v>
      </c>
      <c r="D1028" s="11">
        <v>51.9</v>
      </c>
      <c r="E1028" s="11">
        <v>48.1</v>
      </c>
      <c r="F1028" s="8" t="s">
        <v>162</v>
      </c>
      <c r="G1028" s="8" t="s">
        <v>163</v>
      </c>
      <c r="H1028" s="8">
        <v>51.9</v>
      </c>
      <c r="I1028" s="8" t="s">
        <v>165</v>
      </c>
      <c r="J1028" s="8" t="s">
        <v>160</v>
      </c>
    </row>
    <row r="1029" spans="1:10" x14ac:dyDescent="0.15">
      <c r="A1029" s="8">
        <v>2008</v>
      </c>
      <c r="B1029" s="9">
        <v>39405</v>
      </c>
      <c r="C1029" s="10">
        <v>351</v>
      </c>
      <c r="D1029" s="11">
        <v>51.9</v>
      </c>
      <c r="E1029" s="11">
        <v>48.1</v>
      </c>
      <c r="F1029" s="8" t="s">
        <v>162</v>
      </c>
      <c r="G1029" s="8" t="s">
        <v>163</v>
      </c>
      <c r="H1029" s="8">
        <v>51.9</v>
      </c>
      <c r="I1029" s="8" t="s">
        <v>165</v>
      </c>
      <c r="J1029" s="8" t="s">
        <v>160</v>
      </c>
    </row>
    <row r="1030" spans="1:10" x14ac:dyDescent="0.15">
      <c r="A1030" s="8">
        <v>2008</v>
      </c>
      <c r="B1030" s="9">
        <v>39406</v>
      </c>
      <c r="C1030" s="10">
        <v>350</v>
      </c>
      <c r="D1030" s="11">
        <v>51.9</v>
      </c>
      <c r="E1030" s="11">
        <v>48.1</v>
      </c>
      <c r="F1030" s="8" t="s">
        <v>162</v>
      </c>
      <c r="G1030" s="8" t="s">
        <v>163</v>
      </c>
      <c r="H1030" s="8">
        <v>51.9</v>
      </c>
      <c r="I1030" s="8" t="s">
        <v>165</v>
      </c>
      <c r="J1030" s="8" t="s">
        <v>160</v>
      </c>
    </row>
    <row r="1031" spans="1:10" x14ac:dyDescent="0.15">
      <c r="A1031" s="8">
        <v>2008</v>
      </c>
      <c r="B1031" s="9">
        <v>39407</v>
      </c>
      <c r="C1031" s="10">
        <v>349</v>
      </c>
      <c r="D1031" s="11">
        <v>51.9</v>
      </c>
      <c r="E1031" s="11">
        <v>48.1</v>
      </c>
      <c r="F1031" s="8" t="s">
        <v>162</v>
      </c>
      <c r="G1031" s="8" t="s">
        <v>163</v>
      </c>
      <c r="H1031" s="8">
        <v>51.9</v>
      </c>
      <c r="I1031" s="8" t="s">
        <v>165</v>
      </c>
      <c r="J1031" s="8" t="s">
        <v>160</v>
      </c>
    </row>
    <row r="1032" spans="1:10" x14ac:dyDescent="0.15">
      <c r="A1032" s="8">
        <v>2008</v>
      </c>
      <c r="B1032" s="9">
        <v>39408</v>
      </c>
      <c r="C1032" s="10">
        <v>348</v>
      </c>
      <c r="D1032" s="11">
        <v>51.9</v>
      </c>
      <c r="E1032" s="11">
        <v>48.1</v>
      </c>
      <c r="F1032" s="8" t="s">
        <v>162</v>
      </c>
      <c r="G1032" s="8" t="s">
        <v>163</v>
      </c>
      <c r="H1032" s="8">
        <v>51.9</v>
      </c>
      <c r="I1032" s="8" t="s">
        <v>165</v>
      </c>
      <c r="J1032" s="8" t="s">
        <v>160</v>
      </c>
    </row>
    <row r="1033" spans="1:10" x14ac:dyDescent="0.15">
      <c r="A1033" s="8">
        <v>2008</v>
      </c>
      <c r="B1033" s="9">
        <v>39409</v>
      </c>
      <c r="C1033" s="10">
        <v>347</v>
      </c>
      <c r="D1033" s="11">
        <v>51.9</v>
      </c>
      <c r="E1033" s="11">
        <v>48.1</v>
      </c>
      <c r="F1033" s="8" t="s">
        <v>162</v>
      </c>
      <c r="G1033" s="8" t="s">
        <v>163</v>
      </c>
      <c r="H1033" s="8">
        <v>51.9</v>
      </c>
      <c r="I1033" s="8" t="s">
        <v>165</v>
      </c>
      <c r="J1033" s="8" t="s">
        <v>160</v>
      </c>
    </row>
    <row r="1034" spans="1:10" x14ac:dyDescent="0.15">
      <c r="A1034" s="8">
        <v>2008</v>
      </c>
      <c r="B1034" s="9">
        <v>39410</v>
      </c>
      <c r="C1034" s="10">
        <v>346</v>
      </c>
      <c r="D1034" s="11">
        <v>51.9</v>
      </c>
      <c r="E1034" s="11">
        <v>48.1</v>
      </c>
      <c r="F1034" s="8" t="s">
        <v>162</v>
      </c>
      <c r="G1034" s="8" t="s">
        <v>163</v>
      </c>
      <c r="H1034" s="8">
        <v>51.9</v>
      </c>
      <c r="I1034" s="8" t="s">
        <v>165</v>
      </c>
      <c r="J1034" s="8" t="s">
        <v>160</v>
      </c>
    </row>
    <row r="1035" spans="1:10" x14ac:dyDescent="0.15">
      <c r="A1035" s="8">
        <v>2008</v>
      </c>
      <c r="B1035" s="9">
        <v>39411</v>
      </c>
      <c r="C1035" s="10">
        <v>345</v>
      </c>
      <c r="D1035" s="11">
        <v>51.9</v>
      </c>
      <c r="E1035" s="11">
        <v>48.1</v>
      </c>
      <c r="F1035" s="8" t="s">
        <v>162</v>
      </c>
      <c r="G1035" s="8" t="s">
        <v>163</v>
      </c>
      <c r="H1035" s="8">
        <v>51.9</v>
      </c>
      <c r="I1035" s="8" t="s">
        <v>165</v>
      </c>
      <c r="J1035" s="8" t="s">
        <v>160</v>
      </c>
    </row>
    <row r="1036" spans="1:10" x14ac:dyDescent="0.15">
      <c r="A1036" s="8">
        <v>2008</v>
      </c>
      <c r="B1036" s="9">
        <v>39412</v>
      </c>
      <c r="C1036" s="10">
        <v>344</v>
      </c>
      <c r="D1036" s="11">
        <v>51.9</v>
      </c>
      <c r="E1036" s="11">
        <v>48.1</v>
      </c>
      <c r="F1036" s="8" t="s">
        <v>162</v>
      </c>
      <c r="G1036" s="8" t="s">
        <v>163</v>
      </c>
      <c r="H1036" s="8">
        <v>51.9</v>
      </c>
      <c r="I1036" s="8" t="s">
        <v>165</v>
      </c>
      <c r="J1036" s="8" t="s">
        <v>160</v>
      </c>
    </row>
    <row r="1037" spans="1:10" x14ac:dyDescent="0.15">
      <c r="A1037" s="8">
        <v>2008</v>
      </c>
      <c r="B1037" s="9">
        <v>39413</v>
      </c>
      <c r="C1037" s="10">
        <v>343</v>
      </c>
      <c r="D1037" s="11">
        <v>51.9</v>
      </c>
      <c r="E1037" s="11">
        <v>48.1</v>
      </c>
      <c r="F1037" s="8" t="s">
        <v>162</v>
      </c>
      <c r="G1037" s="8" t="s">
        <v>163</v>
      </c>
      <c r="H1037" s="8">
        <v>51.9</v>
      </c>
      <c r="I1037" s="8" t="s">
        <v>165</v>
      </c>
      <c r="J1037" s="8" t="s">
        <v>160</v>
      </c>
    </row>
    <row r="1038" spans="1:10" x14ac:dyDescent="0.15">
      <c r="A1038" s="8">
        <v>2008</v>
      </c>
      <c r="B1038" s="9">
        <v>39414</v>
      </c>
      <c r="C1038" s="10">
        <v>342</v>
      </c>
      <c r="D1038" s="11">
        <v>51.9</v>
      </c>
      <c r="E1038" s="11">
        <v>48.1</v>
      </c>
      <c r="F1038" s="8" t="s">
        <v>162</v>
      </c>
      <c r="G1038" s="8" t="s">
        <v>163</v>
      </c>
      <c r="H1038" s="8">
        <v>51.9</v>
      </c>
      <c r="I1038" s="8" t="s">
        <v>165</v>
      </c>
      <c r="J1038" s="8" t="s">
        <v>160</v>
      </c>
    </row>
    <row r="1039" spans="1:10" x14ac:dyDescent="0.15">
      <c r="A1039" s="8">
        <v>2008</v>
      </c>
      <c r="B1039" s="9">
        <v>39415</v>
      </c>
      <c r="C1039" s="10">
        <v>341</v>
      </c>
      <c r="D1039" s="11">
        <v>51.9</v>
      </c>
      <c r="E1039" s="11">
        <v>48.1</v>
      </c>
      <c r="F1039" s="8" t="s">
        <v>162</v>
      </c>
      <c r="G1039" s="8" t="s">
        <v>163</v>
      </c>
      <c r="H1039" s="8">
        <v>51.9</v>
      </c>
      <c r="I1039" s="8" t="s">
        <v>165</v>
      </c>
      <c r="J1039" s="8" t="s">
        <v>160</v>
      </c>
    </row>
    <row r="1040" spans="1:10" x14ac:dyDescent="0.15">
      <c r="A1040" s="8">
        <v>2008</v>
      </c>
      <c r="B1040" s="9">
        <v>39416</v>
      </c>
      <c r="C1040" s="10">
        <v>340</v>
      </c>
      <c r="D1040" s="11">
        <v>51.9</v>
      </c>
      <c r="E1040" s="11">
        <v>48.1</v>
      </c>
      <c r="F1040" s="8" t="s">
        <v>162</v>
      </c>
      <c r="G1040" s="8" t="s">
        <v>163</v>
      </c>
      <c r="H1040" s="8">
        <v>51.9</v>
      </c>
      <c r="I1040" s="8" t="s">
        <v>165</v>
      </c>
      <c r="J1040" s="8" t="s">
        <v>160</v>
      </c>
    </row>
    <row r="1041" spans="1:10" x14ac:dyDescent="0.15">
      <c r="A1041" s="8">
        <v>2008</v>
      </c>
      <c r="B1041" s="9">
        <v>39417</v>
      </c>
      <c r="C1041" s="10">
        <v>339</v>
      </c>
      <c r="D1041" s="11">
        <v>51.9</v>
      </c>
      <c r="E1041" s="11">
        <v>48.1</v>
      </c>
      <c r="F1041" s="8" t="s">
        <v>162</v>
      </c>
      <c r="G1041" s="8" t="s">
        <v>163</v>
      </c>
      <c r="H1041" s="8">
        <v>51.9</v>
      </c>
      <c r="I1041" s="8" t="s">
        <v>165</v>
      </c>
      <c r="J1041" s="8" t="s">
        <v>160</v>
      </c>
    </row>
    <row r="1042" spans="1:10" x14ac:dyDescent="0.15">
      <c r="A1042" s="8">
        <v>2008</v>
      </c>
      <c r="B1042" s="9">
        <v>39418</v>
      </c>
      <c r="C1042" s="10">
        <v>338</v>
      </c>
      <c r="D1042" s="11">
        <v>51.9</v>
      </c>
      <c r="E1042" s="11">
        <v>48.1</v>
      </c>
      <c r="F1042" s="8" t="s">
        <v>162</v>
      </c>
      <c r="G1042" s="8" t="s">
        <v>163</v>
      </c>
      <c r="H1042" s="8">
        <v>51.9</v>
      </c>
      <c r="I1042" s="8" t="s">
        <v>165</v>
      </c>
      <c r="J1042" s="8" t="s">
        <v>160</v>
      </c>
    </row>
    <row r="1043" spans="1:10" x14ac:dyDescent="0.15">
      <c r="A1043" s="8">
        <v>2008</v>
      </c>
      <c r="B1043" s="9">
        <v>39419</v>
      </c>
      <c r="C1043" s="10">
        <v>337</v>
      </c>
      <c r="D1043" s="11">
        <v>51.9</v>
      </c>
      <c r="E1043" s="11">
        <v>48.1</v>
      </c>
      <c r="F1043" s="8" t="s">
        <v>162</v>
      </c>
      <c r="G1043" s="8" t="s">
        <v>163</v>
      </c>
      <c r="H1043" s="8">
        <v>51.9</v>
      </c>
      <c r="I1043" s="8" t="s">
        <v>165</v>
      </c>
      <c r="J1043" s="8" t="s">
        <v>160</v>
      </c>
    </row>
    <row r="1044" spans="1:10" x14ac:dyDescent="0.15">
      <c r="A1044" s="8">
        <v>2008</v>
      </c>
      <c r="B1044" s="9">
        <v>39420</v>
      </c>
      <c r="C1044" s="10">
        <v>336</v>
      </c>
      <c r="D1044" s="11">
        <v>51.9</v>
      </c>
      <c r="E1044" s="11">
        <v>48.1</v>
      </c>
      <c r="F1044" s="8" t="s">
        <v>162</v>
      </c>
      <c r="G1044" s="8" t="s">
        <v>163</v>
      </c>
      <c r="H1044" s="8">
        <v>51.9</v>
      </c>
      <c r="I1044" s="8" t="s">
        <v>165</v>
      </c>
      <c r="J1044" s="8" t="s">
        <v>160</v>
      </c>
    </row>
    <row r="1045" spans="1:10" x14ac:dyDescent="0.15">
      <c r="A1045" s="8">
        <v>2008</v>
      </c>
      <c r="B1045" s="9">
        <v>39421</v>
      </c>
      <c r="C1045" s="10">
        <v>335</v>
      </c>
      <c r="D1045" s="11">
        <v>51.9</v>
      </c>
      <c r="E1045" s="11">
        <v>48.1</v>
      </c>
      <c r="F1045" s="8" t="s">
        <v>162</v>
      </c>
      <c r="G1045" s="8" t="s">
        <v>163</v>
      </c>
      <c r="H1045" s="8">
        <v>51.9</v>
      </c>
      <c r="I1045" s="8" t="s">
        <v>165</v>
      </c>
      <c r="J1045" s="8" t="s">
        <v>160</v>
      </c>
    </row>
    <row r="1046" spans="1:10" x14ac:dyDescent="0.15">
      <c r="A1046" s="8">
        <v>2008</v>
      </c>
      <c r="B1046" s="9">
        <v>39422</v>
      </c>
      <c r="C1046" s="10">
        <v>334</v>
      </c>
      <c r="D1046" s="11">
        <v>51.9</v>
      </c>
      <c r="E1046" s="11">
        <v>48.1</v>
      </c>
      <c r="F1046" s="8" t="s">
        <v>162</v>
      </c>
      <c r="G1046" s="8" t="s">
        <v>163</v>
      </c>
      <c r="H1046" s="8">
        <v>51.9</v>
      </c>
      <c r="I1046" s="8" t="s">
        <v>165</v>
      </c>
      <c r="J1046" s="8" t="s">
        <v>160</v>
      </c>
    </row>
    <row r="1047" spans="1:10" x14ac:dyDescent="0.15">
      <c r="A1047" s="8">
        <v>2008</v>
      </c>
      <c r="B1047" s="9">
        <v>39423</v>
      </c>
      <c r="C1047" s="10">
        <v>333</v>
      </c>
      <c r="D1047" s="11">
        <v>51.9</v>
      </c>
      <c r="E1047" s="11">
        <v>48.1</v>
      </c>
      <c r="F1047" s="8" t="s">
        <v>162</v>
      </c>
      <c r="G1047" s="8" t="s">
        <v>163</v>
      </c>
      <c r="H1047" s="8">
        <v>51.9</v>
      </c>
      <c r="I1047" s="8" t="s">
        <v>165</v>
      </c>
      <c r="J1047" s="8" t="s">
        <v>160</v>
      </c>
    </row>
    <row r="1048" spans="1:10" x14ac:dyDescent="0.15">
      <c r="A1048" s="8">
        <v>2008</v>
      </c>
      <c r="B1048" s="9">
        <v>39424</v>
      </c>
      <c r="C1048" s="10">
        <v>332</v>
      </c>
      <c r="D1048" s="11">
        <v>51.9</v>
      </c>
      <c r="E1048" s="11">
        <v>48.1</v>
      </c>
      <c r="F1048" s="8" t="s">
        <v>162</v>
      </c>
      <c r="G1048" s="8" t="s">
        <v>163</v>
      </c>
      <c r="H1048" s="8">
        <v>51.9</v>
      </c>
      <c r="I1048" s="8" t="s">
        <v>165</v>
      </c>
      <c r="J1048" s="8" t="s">
        <v>160</v>
      </c>
    </row>
    <row r="1049" spans="1:10" x14ac:dyDescent="0.15">
      <c r="A1049" s="8">
        <v>2008</v>
      </c>
      <c r="B1049" s="9">
        <v>39425</v>
      </c>
      <c r="C1049" s="10">
        <v>331</v>
      </c>
      <c r="D1049" s="11">
        <v>51.9</v>
      </c>
      <c r="E1049" s="11">
        <v>48.1</v>
      </c>
      <c r="F1049" s="8" t="s">
        <v>162</v>
      </c>
      <c r="G1049" s="8" t="s">
        <v>163</v>
      </c>
      <c r="H1049" s="8">
        <v>51.9</v>
      </c>
      <c r="I1049" s="8" t="s">
        <v>165</v>
      </c>
      <c r="J1049" s="8" t="s">
        <v>160</v>
      </c>
    </row>
    <row r="1050" spans="1:10" x14ac:dyDescent="0.15">
      <c r="A1050" s="8">
        <v>2008</v>
      </c>
      <c r="B1050" s="9">
        <v>39426</v>
      </c>
      <c r="C1050" s="10">
        <v>330</v>
      </c>
      <c r="D1050" s="11">
        <v>51.9</v>
      </c>
      <c r="E1050" s="11">
        <v>48.1</v>
      </c>
      <c r="F1050" s="8" t="s">
        <v>162</v>
      </c>
      <c r="G1050" s="8" t="s">
        <v>163</v>
      </c>
      <c r="H1050" s="8">
        <v>51.9</v>
      </c>
      <c r="I1050" s="8" t="s">
        <v>165</v>
      </c>
      <c r="J1050" s="8" t="s">
        <v>160</v>
      </c>
    </row>
    <row r="1051" spans="1:10" x14ac:dyDescent="0.15">
      <c r="A1051" s="8">
        <v>2008</v>
      </c>
      <c r="B1051" s="9">
        <v>39427</v>
      </c>
      <c r="C1051" s="10">
        <v>329</v>
      </c>
      <c r="D1051" s="11">
        <v>51.9</v>
      </c>
      <c r="E1051" s="11">
        <v>48.1</v>
      </c>
      <c r="F1051" s="8" t="s">
        <v>162</v>
      </c>
      <c r="G1051" s="8" t="s">
        <v>163</v>
      </c>
      <c r="H1051" s="8">
        <v>51.9</v>
      </c>
      <c r="I1051" s="8" t="s">
        <v>165</v>
      </c>
      <c r="J1051" s="8" t="s">
        <v>160</v>
      </c>
    </row>
    <row r="1052" spans="1:10" x14ac:dyDescent="0.15">
      <c r="A1052" s="8">
        <v>2008</v>
      </c>
      <c r="B1052" s="9">
        <v>39428</v>
      </c>
      <c r="C1052" s="10">
        <v>328</v>
      </c>
      <c r="D1052" s="11">
        <v>51.9</v>
      </c>
      <c r="E1052" s="11">
        <v>48.1</v>
      </c>
      <c r="F1052" s="8" t="s">
        <v>162</v>
      </c>
      <c r="G1052" s="8" t="s">
        <v>163</v>
      </c>
      <c r="H1052" s="8">
        <v>51.9</v>
      </c>
      <c r="I1052" s="8" t="s">
        <v>165</v>
      </c>
      <c r="J1052" s="8" t="s">
        <v>160</v>
      </c>
    </row>
    <row r="1053" spans="1:10" x14ac:dyDescent="0.15">
      <c r="A1053" s="8">
        <v>2008</v>
      </c>
      <c r="B1053" s="9">
        <v>39429</v>
      </c>
      <c r="C1053" s="10">
        <v>327</v>
      </c>
      <c r="D1053" s="11">
        <v>51.9</v>
      </c>
      <c r="E1053" s="11">
        <v>48.1</v>
      </c>
      <c r="F1053" s="8" t="s">
        <v>162</v>
      </c>
      <c r="G1053" s="8" t="s">
        <v>163</v>
      </c>
      <c r="H1053" s="8">
        <v>51.9</v>
      </c>
      <c r="I1053" s="8" t="s">
        <v>165</v>
      </c>
      <c r="J1053" s="8" t="s">
        <v>160</v>
      </c>
    </row>
    <row r="1054" spans="1:10" x14ac:dyDescent="0.15">
      <c r="A1054" s="8">
        <v>2008</v>
      </c>
      <c r="B1054" s="9">
        <v>39430</v>
      </c>
      <c r="C1054" s="10">
        <v>326</v>
      </c>
      <c r="D1054" s="11">
        <v>51.9</v>
      </c>
      <c r="E1054" s="11">
        <v>48.1</v>
      </c>
      <c r="F1054" s="8" t="s">
        <v>162</v>
      </c>
      <c r="G1054" s="8" t="s">
        <v>163</v>
      </c>
      <c r="H1054" s="8">
        <v>51.9</v>
      </c>
      <c r="I1054" s="8" t="s">
        <v>165</v>
      </c>
      <c r="J1054" s="8" t="s">
        <v>160</v>
      </c>
    </row>
    <row r="1055" spans="1:10" x14ac:dyDescent="0.15">
      <c r="A1055" s="8">
        <v>2008</v>
      </c>
      <c r="B1055" s="9">
        <v>39431</v>
      </c>
      <c r="C1055" s="10">
        <v>325</v>
      </c>
      <c r="D1055" s="11">
        <v>51.9</v>
      </c>
      <c r="E1055" s="11">
        <v>48.1</v>
      </c>
      <c r="F1055" s="8" t="s">
        <v>162</v>
      </c>
      <c r="G1055" s="8" t="s">
        <v>163</v>
      </c>
      <c r="H1055" s="8">
        <v>51.9</v>
      </c>
      <c r="I1055" s="8" t="s">
        <v>165</v>
      </c>
      <c r="J1055" s="8" t="s">
        <v>160</v>
      </c>
    </row>
    <row r="1056" spans="1:10" x14ac:dyDescent="0.15">
      <c r="A1056" s="8">
        <v>2008</v>
      </c>
      <c r="B1056" s="9">
        <v>39432</v>
      </c>
      <c r="C1056" s="10">
        <v>324</v>
      </c>
      <c r="D1056" s="11">
        <v>51.9</v>
      </c>
      <c r="E1056" s="11">
        <v>48.1</v>
      </c>
      <c r="F1056" s="8" t="s">
        <v>162</v>
      </c>
      <c r="G1056" s="8" t="s">
        <v>163</v>
      </c>
      <c r="H1056" s="8">
        <v>51.9</v>
      </c>
      <c r="I1056" s="8" t="s">
        <v>165</v>
      </c>
      <c r="J1056" s="8" t="s">
        <v>160</v>
      </c>
    </row>
    <row r="1057" spans="1:10" x14ac:dyDescent="0.15">
      <c r="A1057" s="8">
        <v>2008</v>
      </c>
      <c r="B1057" s="9">
        <v>39433</v>
      </c>
      <c r="C1057" s="10">
        <v>323</v>
      </c>
      <c r="D1057" s="11">
        <v>51.9</v>
      </c>
      <c r="E1057" s="11">
        <v>48.1</v>
      </c>
      <c r="F1057" s="8" t="s">
        <v>162</v>
      </c>
      <c r="G1057" s="8" t="s">
        <v>163</v>
      </c>
      <c r="H1057" s="8">
        <v>51.9</v>
      </c>
      <c r="I1057" s="8" t="s">
        <v>165</v>
      </c>
      <c r="J1057" s="8" t="s">
        <v>160</v>
      </c>
    </row>
    <row r="1058" spans="1:10" x14ac:dyDescent="0.15">
      <c r="A1058" s="8">
        <v>2008</v>
      </c>
      <c r="B1058" s="9">
        <v>39434</v>
      </c>
      <c r="C1058" s="10">
        <v>322</v>
      </c>
      <c r="D1058" s="11">
        <v>51.9</v>
      </c>
      <c r="E1058" s="11">
        <v>48.1</v>
      </c>
      <c r="F1058" s="8" t="s">
        <v>162</v>
      </c>
      <c r="G1058" s="8" t="s">
        <v>163</v>
      </c>
      <c r="H1058" s="8">
        <v>51.9</v>
      </c>
      <c r="I1058" s="8" t="s">
        <v>165</v>
      </c>
      <c r="J1058" s="8" t="s">
        <v>160</v>
      </c>
    </row>
    <row r="1059" spans="1:10" x14ac:dyDescent="0.15">
      <c r="A1059" s="8">
        <v>2008</v>
      </c>
      <c r="B1059" s="9">
        <v>39435</v>
      </c>
      <c r="C1059" s="10">
        <v>321</v>
      </c>
      <c r="D1059" s="11">
        <v>51.9</v>
      </c>
      <c r="E1059" s="11">
        <v>48.1</v>
      </c>
      <c r="F1059" s="8" t="s">
        <v>162</v>
      </c>
      <c r="G1059" s="8" t="s">
        <v>163</v>
      </c>
      <c r="H1059" s="8">
        <v>51.9</v>
      </c>
      <c r="I1059" s="8" t="s">
        <v>165</v>
      </c>
      <c r="J1059" s="8" t="s">
        <v>160</v>
      </c>
    </row>
    <row r="1060" spans="1:10" x14ac:dyDescent="0.15">
      <c r="A1060" s="8">
        <v>2008</v>
      </c>
      <c r="B1060" s="9">
        <v>39436</v>
      </c>
      <c r="C1060" s="10">
        <v>320</v>
      </c>
      <c r="D1060" s="11">
        <v>51.9</v>
      </c>
      <c r="E1060" s="11">
        <v>48.1</v>
      </c>
      <c r="F1060" s="8" t="s">
        <v>162</v>
      </c>
      <c r="G1060" s="8" t="s">
        <v>163</v>
      </c>
      <c r="H1060" s="8">
        <v>51.9</v>
      </c>
      <c r="I1060" s="8" t="s">
        <v>165</v>
      </c>
      <c r="J1060" s="8" t="s">
        <v>160</v>
      </c>
    </row>
    <row r="1061" spans="1:10" x14ac:dyDescent="0.15">
      <c r="A1061" s="8">
        <v>2008</v>
      </c>
      <c r="B1061" s="9">
        <v>39437</v>
      </c>
      <c r="C1061" s="10">
        <v>319</v>
      </c>
      <c r="D1061" s="11">
        <v>51.9</v>
      </c>
      <c r="E1061" s="11">
        <v>48.1</v>
      </c>
      <c r="F1061" s="8" t="s">
        <v>162</v>
      </c>
      <c r="G1061" s="8" t="s">
        <v>163</v>
      </c>
      <c r="H1061" s="8">
        <v>51.9</v>
      </c>
      <c r="I1061" s="8" t="s">
        <v>165</v>
      </c>
      <c r="J1061" s="8" t="s">
        <v>160</v>
      </c>
    </row>
    <row r="1062" spans="1:10" x14ac:dyDescent="0.15">
      <c r="A1062" s="8">
        <v>2008</v>
      </c>
      <c r="B1062" s="9">
        <v>39438</v>
      </c>
      <c r="C1062" s="10">
        <v>318</v>
      </c>
      <c r="D1062" s="11">
        <v>51.9</v>
      </c>
      <c r="E1062" s="11">
        <v>48.1</v>
      </c>
      <c r="F1062" s="8" t="s">
        <v>162</v>
      </c>
      <c r="G1062" s="8" t="s">
        <v>163</v>
      </c>
      <c r="H1062" s="8">
        <v>51.9</v>
      </c>
      <c r="I1062" s="8" t="s">
        <v>165</v>
      </c>
      <c r="J1062" s="8" t="s">
        <v>160</v>
      </c>
    </row>
    <row r="1063" spans="1:10" x14ac:dyDescent="0.15">
      <c r="A1063" s="8">
        <v>2008</v>
      </c>
      <c r="B1063" s="9">
        <v>39439</v>
      </c>
      <c r="C1063" s="10">
        <v>317</v>
      </c>
      <c r="D1063" s="11">
        <v>51.9</v>
      </c>
      <c r="E1063" s="11">
        <v>48.1</v>
      </c>
      <c r="F1063" s="8" t="s">
        <v>162</v>
      </c>
      <c r="G1063" s="8" t="s">
        <v>163</v>
      </c>
      <c r="H1063" s="8">
        <v>51.9</v>
      </c>
      <c r="I1063" s="8" t="s">
        <v>165</v>
      </c>
      <c r="J1063" s="8" t="s">
        <v>160</v>
      </c>
    </row>
    <row r="1064" spans="1:10" x14ac:dyDescent="0.15">
      <c r="A1064" s="8">
        <v>2008</v>
      </c>
      <c r="B1064" s="9">
        <v>39440</v>
      </c>
      <c r="C1064" s="10">
        <v>316</v>
      </c>
      <c r="D1064" s="11">
        <v>51.9</v>
      </c>
      <c r="E1064" s="11">
        <v>48.1</v>
      </c>
      <c r="F1064" s="8" t="s">
        <v>162</v>
      </c>
      <c r="G1064" s="8" t="s">
        <v>163</v>
      </c>
      <c r="H1064" s="8">
        <v>51.9</v>
      </c>
      <c r="I1064" s="8" t="s">
        <v>165</v>
      </c>
      <c r="J1064" s="8" t="s">
        <v>160</v>
      </c>
    </row>
    <row r="1065" spans="1:10" x14ac:dyDescent="0.15">
      <c r="A1065" s="8">
        <v>2008</v>
      </c>
      <c r="B1065" s="9">
        <v>39441</v>
      </c>
      <c r="C1065" s="10">
        <v>315</v>
      </c>
      <c r="D1065" s="11">
        <v>51.9</v>
      </c>
      <c r="E1065" s="11">
        <v>48.1</v>
      </c>
      <c r="F1065" s="8" t="s">
        <v>162</v>
      </c>
      <c r="G1065" s="8" t="s">
        <v>163</v>
      </c>
      <c r="H1065" s="8">
        <v>51.9</v>
      </c>
      <c r="I1065" s="8" t="s">
        <v>165</v>
      </c>
      <c r="J1065" s="8" t="s">
        <v>160</v>
      </c>
    </row>
    <row r="1066" spans="1:10" x14ac:dyDescent="0.15">
      <c r="A1066" s="8">
        <v>2008</v>
      </c>
      <c r="B1066" s="9">
        <v>39442</v>
      </c>
      <c r="C1066" s="10">
        <v>314</v>
      </c>
      <c r="D1066" s="11">
        <v>51.9</v>
      </c>
      <c r="E1066" s="11">
        <v>48.1</v>
      </c>
      <c r="F1066" s="8" t="s">
        <v>162</v>
      </c>
      <c r="G1066" s="8" t="s">
        <v>163</v>
      </c>
      <c r="H1066" s="8">
        <v>51.9</v>
      </c>
      <c r="I1066" s="8" t="s">
        <v>165</v>
      </c>
      <c r="J1066" s="8" t="s">
        <v>160</v>
      </c>
    </row>
    <row r="1067" spans="1:10" x14ac:dyDescent="0.15">
      <c r="A1067" s="8">
        <v>2008</v>
      </c>
      <c r="B1067" s="9">
        <v>39443</v>
      </c>
      <c r="C1067" s="10">
        <v>313</v>
      </c>
      <c r="D1067" s="11">
        <v>51.9</v>
      </c>
      <c r="E1067" s="11">
        <v>48.1</v>
      </c>
      <c r="F1067" s="8" t="s">
        <v>162</v>
      </c>
      <c r="G1067" s="8" t="s">
        <v>163</v>
      </c>
      <c r="H1067" s="8">
        <v>51.9</v>
      </c>
      <c r="I1067" s="8" t="s">
        <v>165</v>
      </c>
      <c r="J1067" s="8" t="s">
        <v>160</v>
      </c>
    </row>
    <row r="1068" spans="1:10" x14ac:dyDescent="0.15">
      <c r="A1068" s="8">
        <v>2008</v>
      </c>
      <c r="B1068" s="9">
        <v>39444</v>
      </c>
      <c r="C1068" s="10">
        <v>312</v>
      </c>
      <c r="D1068" s="11">
        <v>51.9</v>
      </c>
      <c r="E1068" s="11">
        <v>48.1</v>
      </c>
      <c r="F1068" s="8" t="s">
        <v>162</v>
      </c>
      <c r="G1068" s="8" t="s">
        <v>163</v>
      </c>
      <c r="H1068" s="8">
        <v>51.9</v>
      </c>
      <c r="I1068" s="8" t="s">
        <v>165</v>
      </c>
      <c r="J1068" s="8" t="s">
        <v>160</v>
      </c>
    </row>
    <row r="1069" spans="1:10" x14ac:dyDescent="0.15">
      <c r="A1069" s="8">
        <v>2008</v>
      </c>
      <c r="B1069" s="9">
        <v>39445</v>
      </c>
      <c r="C1069" s="10">
        <v>311</v>
      </c>
      <c r="D1069" s="11">
        <v>51.9</v>
      </c>
      <c r="E1069" s="11">
        <v>48.1</v>
      </c>
      <c r="F1069" s="8" t="s">
        <v>162</v>
      </c>
      <c r="G1069" s="8" t="s">
        <v>163</v>
      </c>
      <c r="H1069" s="8">
        <v>51.9</v>
      </c>
      <c r="I1069" s="8" t="s">
        <v>165</v>
      </c>
      <c r="J1069" s="8" t="s">
        <v>160</v>
      </c>
    </row>
    <row r="1070" spans="1:10" x14ac:dyDescent="0.15">
      <c r="A1070" s="8">
        <v>2008</v>
      </c>
      <c r="B1070" s="9">
        <v>39446</v>
      </c>
      <c r="C1070" s="10">
        <v>310</v>
      </c>
      <c r="D1070" s="11">
        <v>51.9</v>
      </c>
      <c r="E1070" s="11">
        <v>48.1</v>
      </c>
      <c r="F1070" s="8" t="s">
        <v>162</v>
      </c>
      <c r="G1070" s="8" t="s">
        <v>163</v>
      </c>
      <c r="H1070" s="8">
        <v>51.9</v>
      </c>
      <c r="I1070" s="8" t="s">
        <v>165</v>
      </c>
      <c r="J1070" s="8" t="s">
        <v>160</v>
      </c>
    </row>
    <row r="1071" spans="1:10" x14ac:dyDescent="0.15">
      <c r="A1071" s="8">
        <v>2008</v>
      </c>
      <c r="B1071" s="9">
        <v>39447</v>
      </c>
      <c r="C1071" s="10">
        <v>309</v>
      </c>
      <c r="D1071" s="11">
        <v>51.9</v>
      </c>
      <c r="E1071" s="11">
        <v>48.1</v>
      </c>
      <c r="F1071" s="8" t="s">
        <v>162</v>
      </c>
      <c r="G1071" s="8" t="s">
        <v>163</v>
      </c>
      <c r="H1071" s="8">
        <v>51.9</v>
      </c>
      <c r="I1071" s="8" t="s">
        <v>165</v>
      </c>
      <c r="J1071" s="8" t="s">
        <v>160</v>
      </c>
    </row>
    <row r="1072" spans="1:10" x14ac:dyDescent="0.15">
      <c r="A1072" s="8">
        <v>2008</v>
      </c>
      <c r="B1072" s="9">
        <v>39448</v>
      </c>
      <c r="C1072" s="10">
        <v>308</v>
      </c>
      <c r="D1072" s="11">
        <v>51.9</v>
      </c>
      <c r="E1072" s="11">
        <v>48.1</v>
      </c>
      <c r="F1072" s="8" t="s">
        <v>162</v>
      </c>
      <c r="G1072" s="8" t="s">
        <v>163</v>
      </c>
      <c r="H1072" s="8">
        <v>51.9</v>
      </c>
      <c r="I1072" s="8" t="s">
        <v>165</v>
      </c>
      <c r="J1072" s="8" t="s">
        <v>160</v>
      </c>
    </row>
    <row r="1073" spans="1:10" x14ac:dyDescent="0.15">
      <c r="A1073" s="8">
        <v>2008</v>
      </c>
      <c r="B1073" s="9">
        <v>39449</v>
      </c>
      <c r="C1073" s="10">
        <v>307</v>
      </c>
      <c r="D1073" s="11">
        <v>51.9</v>
      </c>
      <c r="E1073" s="11">
        <v>48.1</v>
      </c>
      <c r="F1073" s="8" t="s">
        <v>162</v>
      </c>
      <c r="G1073" s="8" t="s">
        <v>163</v>
      </c>
      <c r="H1073" s="8">
        <v>51.9</v>
      </c>
      <c r="I1073" s="8" t="s">
        <v>165</v>
      </c>
      <c r="J1073" s="8" t="s">
        <v>160</v>
      </c>
    </row>
    <row r="1074" spans="1:10" x14ac:dyDescent="0.15">
      <c r="A1074" s="8">
        <v>2008</v>
      </c>
      <c r="B1074" s="9">
        <v>39450</v>
      </c>
      <c r="C1074" s="10">
        <v>306</v>
      </c>
      <c r="D1074" s="11">
        <v>51.9</v>
      </c>
      <c r="E1074" s="11">
        <v>48.1</v>
      </c>
      <c r="F1074" s="8" t="s">
        <v>162</v>
      </c>
      <c r="G1074" s="8" t="s">
        <v>163</v>
      </c>
      <c r="H1074" s="8">
        <v>51.9</v>
      </c>
      <c r="I1074" s="8" t="s">
        <v>165</v>
      </c>
      <c r="J1074" s="8" t="s">
        <v>160</v>
      </c>
    </row>
    <row r="1075" spans="1:10" x14ac:dyDescent="0.15">
      <c r="A1075" s="8">
        <v>2008</v>
      </c>
      <c r="B1075" s="9">
        <v>39451</v>
      </c>
      <c r="C1075" s="10">
        <v>305</v>
      </c>
      <c r="D1075" s="11">
        <v>51.9</v>
      </c>
      <c r="E1075" s="11">
        <v>48.1</v>
      </c>
      <c r="F1075" s="8" t="s">
        <v>162</v>
      </c>
      <c r="G1075" s="8" t="s">
        <v>163</v>
      </c>
      <c r="H1075" s="8">
        <v>51.9</v>
      </c>
      <c r="I1075" s="8" t="s">
        <v>165</v>
      </c>
      <c r="J1075" s="8" t="s">
        <v>160</v>
      </c>
    </row>
    <row r="1076" spans="1:10" x14ac:dyDescent="0.15">
      <c r="A1076" s="8">
        <v>2008</v>
      </c>
      <c r="B1076" s="9">
        <v>39452</v>
      </c>
      <c r="C1076" s="10">
        <v>304</v>
      </c>
      <c r="D1076" s="11">
        <v>51.9</v>
      </c>
      <c r="E1076" s="11">
        <v>48.1</v>
      </c>
      <c r="F1076" s="8" t="s">
        <v>162</v>
      </c>
      <c r="G1076" s="8" t="s">
        <v>163</v>
      </c>
      <c r="H1076" s="8">
        <v>51.9</v>
      </c>
      <c r="I1076" s="8" t="s">
        <v>165</v>
      </c>
      <c r="J1076" s="8" t="s">
        <v>160</v>
      </c>
    </row>
    <row r="1077" spans="1:10" x14ac:dyDescent="0.15">
      <c r="A1077" s="8">
        <v>2008</v>
      </c>
      <c r="B1077" s="9">
        <v>39453</v>
      </c>
      <c r="C1077" s="10">
        <v>303</v>
      </c>
      <c r="D1077" s="11">
        <v>51.9</v>
      </c>
      <c r="E1077" s="11">
        <v>48.1</v>
      </c>
      <c r="F1077" s="8" t="s">
        <v>162</v>
      </c>
      <c r="G1077" s="8" t="s">
        <v>163</v>
      </c>
      <c r="H1077" s="8">
        <v>51.9</v>
      </c>
      <c r="I1077" s="8" t="s">
        <v>165</v>
      </c>
      <c r="J1077" s="8" t="s">
        <v>160</v>
      </c>
    </row>
    <row r="1078" spans="1:10" x14ac:dyDescent="0.15">
      <c r="A1078" s="8">
        <v>2008</v>
      </c>
      <c r="B1078" s="9">
        <v>39454</v>
      </c>
      <c r="C1078" s="10">
        <v>302</v>
      </c>
      <c r="D1078" s="11">
        <v>51.9</v>
      </c>
      <c r="E1078" s="11">
        <v>48.1</v>
      </c>
      <c r="F1078" s="8" t="s">
        <v>162</v>
      </c>
      <c r="G1078" s="8" t="s">
        <v>163</v>
      </c>
      <c r="H1078" s="8">
        <v>51.9</v>
      </c>
      <c r="I1078" s="8" t="s">
        <v>165</v>
      </c>
      <c r="J1078" s="8" t="s">
        <v>160</v>
      </c>
    </row>
    <row r="1079" spans="1:10" x14ac:dyDescent="0.15">
      <c r="A1079" s="8">
        <v>2008</v>
      </c>
      <c r="B1079" s="9">
        <v>39455</v>
      </c>
      <c r="C1079" s="10">
        <v>301</v>
      </c>
      <c r="D1079" s="11">
        <v>51.9</v>
      </c>
      <c r="E1079" s="11">
        <v>48.1</v>
      </c>
      <c r="F1079" s="8" t="s">
        <v>162</v>
      </c>
      <c r="G1079" s="8" t="s">
        <v>163</v>
      </c>
      <c r="H1079" s="8">
        <v>51.9</v>
      </c>
      <c r="I1079" s="8" t="s">
        <v>165</v>
      </c>
      <c r="J1079" s="8" t="s">
        <v>160</v>
      </c>
    </row>
    <row r="1080" spans="1:10" x14ac:dyDescent="0.15">
      <c r="A1080" s="8">
        <v>2008</v>
      </c>
      <c r="B1080" s="9">
        <v>39456</v>
      </c>
      <c r="C1080" s="10">
        <v>300</v>
      </c>
      <c r="D1080" s="11">
        <v>51.9</v>
      </c>
      <c r="E1080" s="11">
        <v>48.1</v>
      </c>
      <c r="F1080" s="8" t="s">
        <v>162</v>
      </c>
      <c r="G1080" s="8" t="s">
        <v>163</v>
      </c>
      <c r="H1080" s="8">
        <v>51.9</v>
      </c>
      <c r="I1080" s="8" t="s">
        <v>165</v>
      </c>
      <c r="J1080" s="8" t="s">
        <v>160</v>
      </c>
    </row>
    <row r="1081" spans="1:10" x14ac:dyDescent="0.15">
      <c r="A1081" s="8">
        <v>2008</v>
      </c>
      <c r="B1081" s="9">
        <v>39457</v>
      </c>
      <c r="C1081" s="10">
        <v>299</v>
      </c>
      <c r="D1081" s="11">
        <v>51.9</v>
      </c>
      <c r="E1081" s="11">
        <v>48.1</v>
      </c>
      <c r="F1081" s="8" t="s">
        <v>162</v>
      </c>
      <c r="G1081" s="8" t="s">
        <v>163</v>
      </c>
      <c r="H1081" s="8">
        <v>51.9</v>
      </c>
      <c r="I1081" s="8" t="s">
        <v>165</v>
      </c>
      <c r="J1081" s="8" t="s">
        <v>160</v>
      </c>
    </row>
    <row r="1082" spans="1:10" x14ac:dyDescent="0.15">
      <c r="A1082" s="8">
        <v>2008</v>
      </c>
      <c r="B1082" s="9">
        <v>39458</v>
      </c>
      <c r="C1082" s="10">
        <v>298</v>
      </c>
      <c r="D1082" s="11">
        <v>51.9</v>
      </c>
      <c r="E1082" s="11">
        <v>48.1</v>
      </c>
      <c r="F1082" s="8" t="s">
        <v>162</v>
      </c>
      <c r="G1082" s="8" t="s">
        <v>163</v>
      </c>
      <c r="H1082" s="8">
        <v>51.9</v>
      </c>
      <c r="I1082" s="8" t="s">
        <v>165</v>
      </c>
      <c r="J1082" s="8" t="s">
        <v>160</v>
      </c>
    </row>
    <row r="1083" spans="1:10" x14ac:dyDescent="0.15">
      <c r="A1083" s="8">
        <v>2008</v>
      </c>
      <c r="B1083" s="9">
        <v>39459</v>
      </c>
      <c r="C1083" s="10">
        <v>297</v>
      </c>
      <c r="D1083" s="11">
        <v>51.9</v>
      </c>
      <c r="E1083" s="11">
        <v>48.1</v>
      </c>
      <c r="F1083" s="8" t="s">
        <v>162</v>
      </c>
      <c r="G1083" s="8" t="s">
        <v>163</v>
      </c>
      <c r="H1083" s="8">
        <v>51.9</v>
      </c>
      <c r="I1083" s="8" t="s">
        <v>165</v>
      </c>
      <c r="J1083" s="8" t="s">
        <v>160</v>
      </c>
    </row>
    <row r="1084" spans="1:10" x14ac:dyDescent="0.15">
      <c r="A1084" s="8">
        <v>2008</v>
      </c>
      <c r="B1084" s="9">
        <v>39460</v>
      </c>
      <c r="C1084" s="10">
        <v>296</v>
      </c>
      <c r="D1084" s="11">
        <v>51.9</v>
      </c>
      <c r="E1084" s="11">
        <v>48.1</v>
      </c>
      <c r="F1084" s="8" t="s">
        <v>162</v>
      </c>
      <c r="G1084" s="8" t="s">
        <v>163</v>
      </c>
      <c r="H1084" s="8">
        <v>51.9</v>
      </c>
      <c r="I1084" s="8" t="s">
        <v>165</v>
      </c>
      <c r="J1084" s="8" t="s">
        <v>160</v>
      </c>
    </row>
    <row r="1085" spans="1:10" x14ac:dyDescent="0.15">
      <c r="A1085" s="8">
        <v>2008</v>
      </c>
      <c r="B1085" s="9">
        <v>39461</v>
      </c>
      <c r="C1085" s="10">
        <v>295</v>
      </c>
      <c r="D1085" s="11">
        <v>51.9</v>
      </c>
      <c r="E1085" s="11">
        <v>48.1</v>
      </c>
      <c r="F1085" s="8" t="s">
        <v>162</v>
      </c>
      <c r="G1085" s="8" t="s">
        <v>163</v>
      </c>
      <c r="H1085" s="8">
        <v>51.9</v>
      </c>
      <c r="I1085" s="8" t="s">
        <v>165</v>
      </c>
      <c r="J1085" s="8" t="s">
        <v>160</v>
      </c>
    </row>
    <row r="1086" spans="1:10" x14ac:dyDescent="0.15">
      <c r="A1086" s="8">
        <v>2008</v>
      </c>
      <c r="B1086" s="9">
        <v>39462</v>
      </c>
      <c r="C1086" s="10">
        <v>294</v>
      </c>
      <c r="D1086" s="11">
        <v>51</v>
      </c>
      <c r="E1086" s="11">
        <v>49</v>
      </c>
      <c r="F1086" s="8" t="s">
        <v>162</v>
      </c>
      <c r="G1086" s="8" t="s">
        <v>163</v>
      </c>
      <c r="H1086" s="8">
        <v>51.9</v>
      </c>
      <c r="I1086" s="8" t="s">
        <v>165</v>
      </c>
      <c r="J1086" s="8">
        <v>50.1</v>
      </c>
    </row>
    <row r="1087" spans="1:10" x14ac:dyDescent="0.15">
      <c r="A1087" s="8">
        <v>2008</v>
      </c>
      <c r="B1087" s="9">
        <v>39463</v>
      </c>
      <c r="C1087" s="10">
        <v>293</v>
      </c>
      <c r="D1087" s="11">
        <v>51</v>
      </c>
      <c r="E1087" s="11">
        <v>49</v>
      </c>
      <c r="F1087" s="8" t="s">
        <v>162</v>
      </c>
      <c r="G1087" s="8" t="s">
        <v>163</v>
      </c>
      <c r="H1087" s="8">
        <v>51.9</v>
      </c>
      <c r="I1087" s="8" t="s">
        <v>165</v>
      </c>
      <c r="J1087" s="8">
        <v>50.1</v>
      </c>
    </row>
    <row r="1088" spans="1:10" x14ac:dyDescent="0.15">
      <c r="A1088" s="8">
        <v>2008</v>
      </c>
      <c r="B1088" s="9">
        <v>39464</v>
      </c>
      <c r="C1088" s="10">
        <v>292</v>
      </c>
      <c r="D1088" s="11">
        <v>51</v>
      </c>
      <c r="E1088" s="11">
        <v>49</v>
      </c>
      <c r="F1088" s="8" t="s">
        <v>162</v>
      </c>
      <c r="G1088" s="8" t="s">
        <v>163</v>
      </c>
      <c r="H1088" s="8">
        <v>51.9</v>
      </c>
      <c r="I1088" s="8" t="s">
        <v>165</v>
      </c>
      <c r="J1088" s="8">
        <v>50.1</v>
      </c>
    </row>
    <row r="1089" spans="1:10" x14ac:dyDescent="0.15">
      <c r="A1089" s="8">
        <v>2008</v>
      </c>
      <c r="B1089" s="9">
        <v>39465</v>
      </c>
      <c r="C1089" s="10">
        <v>291</v>
      </c>
      <c r="D1089" s="11">
        <v>51</v>
      </c>
      <c r="E1089" s="11">
        <v>49</v>
      </c>
      <c r="F1089" s="8" t="s">
        <v>162</v>
      </c>
      <c r="G1089" s="8" t="s">
        <v>163</v>
      </c>
      <c r="H1089" s="8">
        <v>51.9</v>
      </c>
      <c r="I1089" s="8" t="s">
        <v>165</v>
      </c>
      <c r="J1089" s="8">
        <v>50.1</v>
      </c>
    </row>
    <row r="1090" spans="1:10" x14ac:dyDescent="0.15">
      <c r="A1090" s="8">
        <v>2008</v>
      </c>
      <c r="B1090" s="9">
        <v>39466</v>
      </c>
      <c r="C1090" s="10">
        <v>290</v>
      </c>
      <c r="D1090" s="11">
        <v>51</v>
      </c>
      <c r="E1090" s="11">
        <v>49</v>
      </c>
      <c r="F1090" s="8" t="s">
        <v>162</v>
      </c>
      <c r="G1090" s="8" t="s">
        <v>163</v>
      </c>
      <c r="H1090" s="8">
        <v>51.9</v>
      </c>
      <c r="I1090" s="8" t="s">
        <v>165</v>
      </c>
      <c r="J1090" s="8">
        <v>50.1</v>
      </c>
    </row>
    <row r="1091" spans="1:10" x14ac:dyDescent="0.15">
      <c r="A1091" s="8">
        <v>2008</v>
      </c>
      <c r="B1091" s="9">
        <v>39467</v>
      </c>
      <c r="C1091" s="10">
        <v>289</v>
      </c>
      <c r="D1091" s="11">
        <v>51</v>
      </c>
      <c r="E1091" s="11">
        <v>49</v>
      </c>
      <c r="F1091" s="8" t="s">
        <v>162</v>
      </c>
      <c r="G1091" s="8" t="s">
        <v>163</v>
      </c>
      <c r="H1091" s="8">
        <v>51.9</v>
      </c>
      <c r="I1091" s="8" t="s">
        <v>165</v>
      </c>
      <c r="J1091" s="8">
        <v>50.1</v>
      </c>
    </row>
    <row r="1092" spans="1:10" x14ac:dyDescent="0.15">
      <c r="A1092" s="8">
        <v>2008</v>
      </c>
      <c r="B1092" s="9">
        <v>39468</v>
      </c>
      <c r="C1092" s="10">
        <v>288</v>
      </c>
      <c r="D1092" s="11">
        <v>51</v>
      </c>
      <c r="E1092" s="11">
        <v>49</v>
      </c>
      <c r="F1092" s="8" t="s">
        <v>162</v>
      </c>
      <c r="G1092" s="8" t="s">
        <v>163</v>
      </c>
      <c r="H1092" s="8">
        <v>51.9</v>
      </c>
      <c r="I1092" s="8" t="s">
        <v>165</v>
      </c>
      <c r="J1092" s="8">
        <v>50.1</v>
      </c>
    </row>
    <row r="1093" spans="1:10" x14ac:dyDescent="0.15">
      <c r="A1093" s="8">
        <v>2008</v>
      </c>
      <c r="B1093" s="9">
        <v>39469</v>
      </c>
      <c r="C1093" s="10">
        <v>287</v>
      </c>
      <c r="D1093" s="11">
        <v>51</v>
      </c>
      <c r="E1093" s="11">
        <v>49</v>
      </c>
      <c r="F1093" s="8" t="s">
        <v>162</v>
      </c>
      <c r="G1093" s="8" t="s">
        <v>163</v>
      </c>
      <c r="H1093" s="8">
        <v>51.9</v>
      </c>
      <c r="I1093" s="8" t="s">
        <v>165</v>
      </c>
      <c r="J1093" s="8">
        <v>50.1</v>
      </c>
    </row>
    <row r="1094" spans="1:10" x14ac:dyDescent="0.15">
      <c r="A1094" s="8">
        <v>2008</v>
      </c>
      <c r="B1094" s="9">
        <v>39470</v>
      </c>
      <c r="C1094" s="10">
        <v>286</v>
      </c>
      <c r="D1094" s="11">
        <v>51</v>
      </c>
      <c r="E1094" s="11">
        <v>49</v>
      </c>
      <c r="F1094" s="8" t="s">
        <v>162</v>
      </c>
      <c r="G1094" s="8" t="s">
        <v>163</v>
      </c>
      <c r="H1094" s="8">
        <v>51.9</v>
      </c>
      <c r="I1094" s="8" t="s">
        <v>165</v>
      </c>
      <c r="J1094" s="8">
        <v>50.1</v>
      </c>
    </row>
    <row r="1095" spans="1:10" x14ac:dyDescent="0.15">
      <c r="A1095" s="8">
        <v>2008</v>
      </c>
      <c r="B1095" s="9">
        <v>39471</v>
      </c>
      <c r="C1095" s="10">
        <v>285</v>
      </c>
      <c r="D1095" s="11">
        <v>51</v>
      </c>
      <c r="E1095" s="11">
        <v>49</v>
      </c>
      <c r="F1095" s="8" t="s">
        <v>162</v>
      </c>
      <c r="G1095" s="8" t="s">
        <v>163</v>
      </c>
      <c r="H1095" s="8">
        <v>51.9</v>
      </c>
      <c r="I1095" s="8" t="s">
        <v>165</v>
      </c>
      <c r="J1095" s="8">
        <v>50.1</v>
      </c>
    </row>
    <row r="1096" spans="1:10" x14ac:dyDescent="0.15">
      <c r="A1096" s="8">
        <v>2008</v>
      </c>
      <c r="B1096" s="9">
        <v>39472</v>
      </c>
      <c r="C1096" s="10">
        <v>284</v>
      </c>
      <c r="D1096" s="11">
        <v>51</v>
      </c>
      <c r="E1096" s="11">
        <v>49</v>
      </c>
      <c r="F1096" s="8" t="s">
        <v>162</v>
      </c>
      <c r="G1096" s="8" t="s">
        <v>163</v>
      </c>
      <c r="H1096" s="8">
        <v>51.9</v>
      </c>
      <c r="I1096" s="8" t="s">
        <v>165</v>
      </c>
      <c r="J1096" s="8">
        <v>50.1</v>
      </c>
    </row>
    <row r="1097" spans="1:10" x14ac:dyDescent="0.15">
      <c r="A1097" s="8">
        <v>2008</v>
      </c>
      <c r="B1097" s="9">
        <v>39473</v>
      </c>
      <c r="C1097" s="10">
        <v>283</v>
      </c>
      <c r="D1097" s="11">
        <v>51</v>
      </c>
      <c r="E1097" s="11">
        <v>49</v>
      </c>
      <c r="F1097" s="8" t="s">
        <v>162</v>
      </c>
      <c r="G1097" s="8" t="s">
        <v>163</v>
      </c>
      <c r="H1097" s="8">
        <v>51.9</v>
      </c>
      <c r="I1097" s="8" t="s">
        <v>165</v>
      </c>
      <c r="J1097" s="8">
        <v>50.1</v>
      </c>
    </row>
    <row r="1098" spans="1:10" x14ac:dyDescent="0.15">
      <c r="A1098" s="8">
        <v>2008</v>
      </c>
      <c r="B1098" s="9">
        <v>39474</v>
      </c>
      <c r="C1098" s="10">
        <v>282</v>
      </c>
      <c r="D1098" s="11">
        <v>51</v>
      </c>
      <c r="E1098" s="11">
        <v>49</v>
      </c>
      <c r="F1098" s="8" t="s">
        <v>162</v>
      </c>
      <c r="G1098" s="8" t="s">
        <v>163</v>
      </c>
      <c r="H1098" s="8">
        <v>51.9</v>
      </c>
      <c r="I1098" s="8" t="s">
        <v>165</v>
      </c>
      <c r="J1098" s="8">
        <v>50.1</v>
      </c>
    </row>
    <row r="1099" spans="1:10" x14ac:dyDescent="0.15">
      <c r="A1099" s="8">
        <v>2008</v>
      </c>
      <c r="B1099" s="9">
        <v>39475</v>
      </c>
      <c r="C1099" s="10">
        <v>281</v>
      </c>
      <c r="D1099" s="11">
        <v>51</v>
      </c>
      <c r="E1099" s="11">
        <v>49</v>
      </c>
      <c r="F1099" s="8" t="s">
        <v>162</v>
      </c>
      <c r="G1099" s="8" t="s">
        <v>163</v>
      </c>
      <c r="H1099" s="8">
        <v>51.9</v>
      </c>
      <c r="I1099" s="8" t="s">
        <v>165</v>
      </c>
      <c r="J1099" s="8">
        <v>50.1</v>
      </c>
    </row>
    <row r="1100" spans="1:10" x14ac:dyDescent="0.15">
      <c r="A1100" s="8">
        <v>2008</v>
      </c>
      <c r="B1100" s="9">
        <v>39476</v>
      </c>
      <c r="C1100" s="10">
        <v>280</v>
      </c>
      <c r="D1100" s="11">
        <v>51</v>
      </c>
      <c r="E1100" s="11">
        <v>49</v>
      </c>
      <c r="F1100" s="8" t="s">
        <v>162</v>
      </c>
      <c r="G1100" s="8" t="s">
        <v>163</v>
      </c>
      <c r="H1100" s="8">
        <v>51.9</v>
      </c>
      <c r="I1100" s="8" t="s">
        <v>165</v>
      </c>
      <c r="J1100" s="8">
        <v>50.1</v>
      </c>
    </row>
    <row r="1101" spans="1:10" x14ac:dyDescent="0.15">
      <c r="A1101" s="8">
        <v>2008</v>
      </c>
      <c r="B1101" s="9">
        <v>39477</v>
      </c>
      <c r="C1101" s="10">
        <v>279</v>
      </c>
      <c r="D1101" s="11">
        <v>51</v>
      </c>
      <c r="E1101" s="11">
        <v>49</v>
      </c>
      <c r="F1101" s="8" t="s">
        <v>162</v>
      </c>
      <c r="G1101" s="8" t="s">
        <v>163</v>
      </c>
      <c r="H1101" s="8">
        <v>51.9</v>
      </c>
      <c r="I1101" s="8" t="s">
        <v>165</v>
      </c>
      <c r="J1101" s="8">
        <v>50.1</v>
      </c>
    </row>
    <row r="1102" spans="1:10" x14ac:dyDescent="0.15">
      <c r="A1102" s="8">
        <v>2008</v>
      </c>
      <c r="B1102" s="9">
        <v>39478</v>
      </c>
      <c r="C1102" s="10">
        <v>278</v>
      </c>
      <c r="D1102" s="11">
        <v>51.05</v>
      </c>
      <c r="E1102" s="11">
        <v>48.95</v>
      </c>
      <c r="F1102" s="8" t="s">
        <v>162</v>
      </c>
      <c r="G1102" s="8" t="s">
        <v>163</v>
      </c>
      <c r="H1102" s="8">
        <v>52</v>
      </c>
      <c r="I1102" s="8" t="s">
        <v>165</v>
      </c>
      <c r="J1102" s="8">
        <v>50.1</v>
      </c>
    </row>
    <row r="1103" spans="1:10" x14ac:dyDescent="0.15">
      <c r="A1103" s="8">
        <v>2008</v>
      </c>
      <c r="B1103" s="9">
        <v>39479</v>
      </c>
      <c r="C1103" s="10">
        <v>277</v>
      </c>
      <c r="D1103" s="11">
        <v>51.05</v>
      </c>
      <c r="E1103" s="11">
        <v>48.95</v>
      </c>
      <c r="F1103" s="8" t="s">
        <v>162</v>
      </c>
      <c r="G1103" s="8" t="s">
        <v>163</v>
      </c>
      <c r="H1103" s="8">
        <v>52</v>
      </c>
      <c r="I1103" s="8" t="s">
        <v>165</v>
      </c>
      <c r="J1103" s="8">
        <v>50.1</v>
      </c>
    </row>
    <row r="1104" spans="1:10" x14ac:dyDescent="0.15">
      <c r="A1104" s="8">
        <v>2008</v>
      </c>
      <c r="B1104" s="9">
        <v>39480</v>
      </c>
      <c r="C1104" s="10">
        <v>276</v>
      </c>
      <c r="D1104" s="11">
        <v>51.05</v>
      </c>
      <c r="E1104" s="11">
        <v>48.95</v>
      </c>
      <c r="F1104" s="8" t="s">
        <v>162</v>
      </c>
      <c r="G1104" s="8" t="s">
        <v>163</v>
      </c>
      <c r="H1104" s="8">
        <v>52</v>
      </c>
      <c r="I1104" s="8" t="s">
        <v>165</v>
      </c>
      <c r="J1104" s="8">
        <v>50.1</v>
      </c>
    </row>
    <row r="1105" spans="1:10" x14ac:dyDescent="0.15">
      <c r="A1105" s="8">
        <v>2008</v>
      </c>
      <c r="B1105" s="9">
        <v>39481</v>
      </c>
      <c r="C1105" s="10">
        <v>275</v>
      </c>
      <c r="D1105" s="11">
        <v>51.05</v>
      </c>
      <c r="E1105" s="11">
        <v>48.95</v>
      </c>
      <c r="F1105" s="8" t="s">
        <v>162</v>
      </c>
      <c r="G1105" s="8" t="s">
        <v>163</v>
      </c>
      <c r="H1105" s="8">
        <v>52</v>
      </c>
      <c r="I1105" s="8" t="s">
        <v>165</v>
      </c>
      <c r="J1105" s="8">
        <v>50.1</v>
      </c>
    </row>
    <row r="1106" spans="1:10" x14ac:dyDescent="0.15">
      <c r="A1106" s="8">
        <v>2008</v>
      </c>
      <c r="B1106" s="9">
        <v>39482</v>
      </c>
      <c r="C1106" s="10">
        <v>274</v>
      </c>
      <c r="D1106" s="11">
        <v>51.05</v>
      </c>
      <c r="E1106" s="11">
        <v>48.95</v>
      </c>
      <c r="F1106" s="8" t="s">
        <v>162</v>
      </c>
      <c r="G1106" s="8" t="s">
        <v>163</v>
      </c>
      <c r="H1106" s="8">
        <v>52</v>
      </c>
      <c r="I1106" s="8" t="s">
        <v>165</v>
      </c>
      <c r="J1106" s="8">
        <v>50.1</v>
      </c>
    </row>
    <row r="1107" spans="1:10" x14ac:dyDescent="0.15">
      <c r="A1107" s="8">
        <v>2008</v>
      </c>
      <c r="B1107" s="9">
        <v>39483</v>
      </c>
      <c r="C1107" s="10">
        <v>273</v>
      </c>
      <c r="D1107" s="11">
        <v>51.05</v>
      </c>
      <c r="E1107" s="11">
        <v>48.95</v>
      </c>
      <c r="F1107" s="8" t="s">
        <v>162</v>
      </c>
      <c r="G1107" s="8" t="s">
        <v>163</v>
      </c>
      <c r="H1107" s="8">
        <v>52</v>
      </c>
      <c r="I1107" s="8" t="s">
        <v>165</v>
      </c>
      <c r="J1107" s="8">
        <v>50.1</v>
      </c>
    </row>
    <row r="1108" spans="1:10" x14ac:dyDescent="0.15">
      <c r="A1108" s="8">
        <v>2008</v>
      </c>
      <c r="B1108" s="9">
        <v>39484</v>
      </c>
      <c r="C1108" s="10">
        <v>272</v>
      </c>
      <c r="D1108" s="11">
        <v>51.05</v>
      </c>
      <c r="E1108" s="11">
        <v>48.95</v>
      </c>
      <c r="F1108" s="8" t="s">
        <v>162</v>
      </c>
      <c r="G1108" s="8" t="s">
        <v>163</v>
      </c>
      <c r="H1108" s="8">
        <v>52</v>
      </c>
      <c r="I1108" s="8" t="s">
        <v>165</v>
      </c>
      <c r="J1108" s="8">
        <v>50.1</v>
      </c>
    </row>
    <row r="1109" spans="1:10" x14ac:dyDescent="0.15">
      <c r="A1109" s="8">
        <v>2008</v>
      </c>
      <c r="B1109" s="9">
        <v>39485</v>
      </c>
      <c r="C1109" s="10">
        <v>271</v>
      </c>
      <c r="D1109" s="11">
        <v>51.05</v>
      </c>
      <c r="E1109" s="11">
        <v>48.95</v>
      </c>
      <c r="F1109" s="8" t="s">
        <v>162</v>
      </c>
      <c r="G1109" s="8" t="s">
        <v>163</v>
      </c>
      <c r="H1109" s="8">
        <v>52</v>
      </c>
      <c r="I1109" s="8" t="s">
        <v>165</v>
      </c>
      <c r="J1109" s="8">
        <v>50.1</v>
      </c>
    </row>
    <row r="1110" spans="1:10" x14ac:dyDescent="0.15">
      <c r="A1110" s="8">
        <v>2008</v>
      </c>
      <c r="B1110" s="9">
        <v>39486</v>
      </c>
      <c r="C1110" s="10">
        <v>270</v>
      </c>
      <c r="D1110" s="11">
        <v>51.05</v>
      </c>
      <c r="E1110" s="11">
        <v>48.95</v>
      </c>
      <c r="F1110" s="8" t="s">
        <v>162</v>
      </c>
      <c r="G1110" s="8" t="s">
        <v>163</v>
      </c>
      <c r="H1110" s="8">
        <v>52</v>
      </c>
      <c r="I1110" s="8" t="s">
        <v>165</v>
      </c>
      <c r="J1110" s="8">
        <v>50.1</v>
      </c>
    </row>
    <row r="1111" spans="1:10" x14ac:dyDescent="0.15">
      <c r="A1111" s="8">
        <v>2008</v>
      </c>
      <c r="B1111" s="9">
        <v>39487</v>
      </c>
      <c r="C1111" s="10">
        <v>269</v>
      </c>
      <c r="D1111" s="11">
        <v>51.05</v>
      </c>
      <c r="E1111" s="11">
        <v>48.95</v>
      </c>
      <c r="F1111" s="8" t="s">
        <v>162</v>
      </c>
      <c r="G1111" s="8" t="s">
        <v>163</v>
      </c>
      <c r="H1111" s="8">
        <v>52</v>
      </c>
      <c r="I1111" s="8" t="s">
        <v>165</v>
      </c>
      <c r="J1111" s="8">
        <v>50.1</v>
      </c>
    </row>
    <row r="1112" spans="1:10" x14ac:dyDescent="0.15">
      <c r="A1112" s="8">
        <v>2008</v>
      </c>
      <c r="B1112" s="9">
        <v>39488</v>
      </c>
      <c r="C1112" s="10">
        <v>268</v>
      </c>
      <c r="D1112" s="11">
        <v>51.05</v>
      </c>
      <c r="E1112" s="11">
        <v>48.95</v>
      </c>
      <c r="F1112" s="8" t="s">
        <v>162</v>
      </c>
      <c r="G1112" s="8" t="s">
        <v>163</v>
      </c>
      <c r="H1112" s="8">
        <v>52</v>
      </c>
      <c r="I1112" s="8" t="s">
        <v>165</v>
      </c>
      <c r="J1112" s="8">
        <v>50.1</v>
      </c>
    </row>
    <row r="1113" spans="1:10" x14ac:dyDescent="0.15">
      <c r="A1113" s="8">
        <v>2008</v>
      </c>
      <c r="B1113" s="9">
        <v>39489</v>
      </c>
      <c r="C1113" s="10">
        <v>267</v>
      </c>
      <c r="D1113" s="11">
        <v>51.05</v>
      </c>
      <c r="E1113" s="11">
        <v>48.95</v>
      </c>
      <c r="F1113" s="8" t="s">
        <v>162</v>
      </c>
      <c r="G1113" s="8" t="s">
        <v>163</v>
      </c>
      <c r="H1113" s="8">
        <v>52</v>
      </c>
      <c r="I1113" s="8" t="s">
        <v>165</v>
      </c>
      <c r="J1113" s="8">
        <v>50.1</v>
      </c>
    </row>
    <row r="1114" spans="1:10" x14ac:dyDescent="0.15">
      <c r="A1114" s="8">
        <v>2008</v>
      </c>
      <c r="B1114" s="9">
        <v>39490</v>
      </c>
      <c r="C1114" s="10">
        <v>266</v>
      </c>
      <c r="D1114" s="11">
        <v>51.05</v>
      </c>
      <c r="E1114" s="11">
        <v>48.95</v>
      </c>
      <c r="F1114" s="8" t="s">
        <v>162</v>
      </c>
      <c r="G1114" s="8" t="s">
        <v>163</v>
      </c>
      <c r="H1114" s="8">
        <v>52</v>
      </c>
      <c r="I1114" s="8" t="s">
        <v>165</v>
      </c>
      <c r="J1114" s="8">
        <v>50.1</v>
      </c>
    </row>
    <row r="1115" spans="1:10" x14ac:dyDescent="0.15">
      <c r="A1115" s="8">
        <v>2008</v>
      </c>
      <c r="B1115" s="9">
        <v>39491</v>
      </c>
      <c r="C1115" s="10">
        <v>265</v>
      </c>
      <c r="D1115" s="11">
        <v>51.05</v>
      </c>
      <c r="E1115" s="11">
        <v>48.95</v>
      </c>
      <c r="F1115" s="8" t="s">
        <v>162</v>
      </c>
      <c r="G1115" s="8" t="s">
        <v>163</v>
      </c>
      <c r="H1115" s="8">
        <v>52</v>
      </c>
      <c r="I1115" s="8" t="s">
        <v>165</v>
      </c>
      <c r="J1115" s="8">
        <v>50.1</v>
      </c>
    </row>
    <row r="1116" spans="1:10" x14ac:dyDescent="0.15">
      <c r="A1116" s="8">
        <v>2008</v>
      </c>
      <c r="B1116" s="9">
        <v>39492</v>
      </c>
      <c r="C1116" s="10">
        <v>264</v>
      </c>
      <c r="D1116" s="11">
        <v>51.05</v>
      </c>
      <c r="E1116" s="11">
        <v>48.95</v>
      </c>
      <c r="F1116" s="8" t="s">
        <v>162</v>
      </c>
      <c r="G1116" s="8" t="s">
        <v>163</v>
      </c>
      <c r="H1116" s="8">
        <v>52</v>
      </c>
      <c r="I1116" s="8" t="s">
        <v>165</v>
      </c>
      <c r="J1116" s="8">
        <v>50.1</v>
      </c>
    </row>
    <row r="1117" spans="1:10" x14ac:dyDescent="0.15">
      <c r="A1117" s="8">
        <v>2008</v>
      </c>
      <c r="B1117" s="9">
        <v>39493</v>
      </c>
      <c r="C1117" s="10">
        <v>263</v>
      </c>
      <c r="D1117" s="11">
        <v>51.05</v>
      </c>
      <c r="E1117" s="11">
        <v>48.95</v>
      </c>
      <c r="F1117" s="8" t="s">
        <v>162</v>
      </c>
      <c r="G1117" s="8" t="s">
        <v>163</v>
      </c>
      <c r="H1117" s="8">
        <v>52</v>
      </c>
      <c r="I1117" s="8" t="s">
        <v>165</v>
      </c>
      <c r="J1117" s="8">
        <v>50.1</v>
      </c>
    </row>
    <row r="1118" spans="1:10" x14ac:dyDescent="0.15">
      <c r="A1118" s="8">
        <v>2008</v>
      </c>
      <c r="B1118" s="9">
        <v>39494</v>
      </c>
      <c r="C1118" s="10">
        <v>262</v>
      </c>
      <c r="D1118" s="11">
        <v>51.05</v>
      </c>
      <c r="E1118" s="11">
        <v>48.95</v>
      </c>
      <c r="F1118" s="8" t="s">
        <v>162</v>
      </c>
      <c r="G1118" s="8" t="s">
        <v>163</v>
      </c>
      <c r="H1118" s="8">
        <v>52</v>
      </c>
      <c r="I1118" s="8" t="s">
        <v>165</v>
      </c>
      <c r="J1118" s="8">
        <v>50.1</v>
      </c>
    </row>
    <row r="1119" spans="1:10" x14ac:dyDescent="0.15">
      <c r="A1119" s="8">
        <v>2008</v>
      </c>
      <c r="B1119" s="9">
        <v>39495</v>
      </c>
      <c r="C1119" s="10">
        <v>261</v>
      </c>
      <c r="D1119" s="11">
        <v>51.05</v>
      </c>
      <c r="E1119" s="11">
        <v>48.95</v>
      </c>
      <c r="F1119" s="8" t="s">
        <v>162</v>
      </c>
      <c r="G1119" s="8" t="s">
        <v>163</v>
      </c>
      <c r="H1119" s="8">
        <v>52</v>
      </c>
      <c r="I1119" s="8" t="s">
        <v>165</v>
      </c>
      <c r="J1119" s="8">
        <v>50.1</v>
      </c>
    </row>
    <row r="1120" spans="1:10" x14ac:dyDescent="0.15">
      <c r="A1120" s="8">
        <v>2008</v>
      </c>
      <c r="B1120" s="9">
        <v>39496</v>
      </c>
      <c r="C1120" s="10">
        <v>260</v>
      </c>
      <c r="D1120" s="11">
        <v>51.05</v>
      </c>
      <c r="E1120" s="11">
        <v>48.95</v>
      </c>
      <c r="F1120" s="8" t="s">
        <v>162</v>
      </c>
      <c r="G1120" s="8" t="s">
        <v>163</v>
      </c>
      <c r="H1120" s="8">
        <v>52</v>
      </c>
      <c r="I1120" s="8" t="s">
        <v>165</v>
      </c>
      <c r="J1120" s="8">
        <v>50.1</v>
      </c>
    </row>
    <row r="1121" spans="1:10" x14ac:dyDescent="0.15">
      <c r="A1121" s="8">
        <v>2008</v>
      </c>
      <c r="B1121" s="9">
        <v>39497</v>
      </c>
      <c r="C1121" s="10">
        <v>259</v>
      </c>
      <c r="D1121" s="11">
        <v>51.05</v>
      </c>
      <c r="E1121" s="11">
        <v>48.95</v>
      </c>
      <c r="F1121" s="8" t="s">
        <v>162</v>
      </c>
      <c r="G1121" s="8" t="s">
        <v>163</v>
      </c>
      <c r="H1121" s="8">
        <v>52</v>
      </c>
      <c r="I1121" s="8" t="s">
        <v>165</v>
      </c>
      <c r="J1121" s="8">
        <v>50.1</v>
      </c>
    </row>
    <row r="1122" spans="1:10" x14ac:dyDescent="0.15">
      <c r="A1122" s="8">
        <v>2008</v>
      </c>
      <c r="B1122" s="9">
        <v>39498</v>
      </c>
      <c r="C1122" s="10">
        <v>258</v>
      </c>
      <c r="D1122" s="11">
        <v>51.05</v>
      </c>
      <c r="E1122" s="11">
        <v>48.95</v>
      </c>
      <c r="F1122" s="8" t="s">
        <v>162</v>
      </c>
      <c r="G1122" s="8" t="s">
        <v>163</v>
      </c>
      <c r="H1122" s="8">
        <v>52</v>
      </c>
      <c r="I1122" s="8" t="s">
        <v>165</v>
      </c>
      <c r="J1122" s="8">
        <v>50.1</v>
      </c>
    </row>
    <row r="1123" spans="1:10" x14ac:dyDescent="0.15">
      <c r="A1123" s="8">
        <v>2008</v>
      </c>
      <c r="B1123" s="9">
        <v>39499</v>
      </c>
      <c r="C1123" s="10">
        <v>257</v>
      </c>
      <c r="D1123" s="11">
        <v>51.05</v>
      </c>
      <c r="E1123" s="11">
        <v>48.95</v>
      </c>
      <c r="F1123" s="8" t="s">
        <v>162</v>
      </c>
      <c r="G1123" s="8" t="s">
        <v>163</v>
      </c>
      <c r="H1123" s="8">
        <v>52</v>
      </c>
      <c r="I1123" s="8" t="s">
        <v>165</v>
      </c>
      <c r="J1123" s="8">
        <v>50.1</v>
      </c>
    </row>
    <row r="1124" spans="1:10" x14ac:dyDescent="0.15">
      <c r="A1124" s="8">
        <v>2008</v>
      </c>
      <c r="B1124" s="9">
        <v>39500</v>
      </c>
      <c r="C1124" s="10">
        <v>256</v>
      </c>
      <c r="D1124" s="11">
        <v>51.05</v>
      </c>
      <c r="E1124" s="11">
        <v>48.95</v>
      </c>
      <c r="F1124" s="8" t="s">
        <v>162</v>
      </c>
      <c r="G1124" s="8" t="s">
        <v>163</v>
      </c>
      <c r="H1124" s="8">
        <v>52</v>
      </c>
      <c r="I1124" s="8" t="s">
        <v>165</v>
      </c>
      <c r="J1124" s="8">
        <v>50.1</v>
      </c>
    </row>
    <row r="1125" spans="1:10" x14ac:dyDescent="0.15">
      <c r="A1125" s="8">
        <v>2008</v>
      </c>
      <c r="B1125" s="9">
        <v>39501</v>
      </c>
      <c r="C1125" s="10">
        <v>255</v>
      </c>
      <c r="D1125" s="11">
        <v>51.05</v>
      </c>
      <c r="E1125" s="11">
        <v>48.95</v>
      </c>
      <c r="F1125" s="8" t="s">
        <v>162</v>
      </c>
      <c r="G1125" s="8" t="s">
        <v>163</v>
      </c>
      <c r="H1125" s="8">
        <v>52</v>
      </c>
      <c r="I1125" s="8" t="s">
        <v>165</v>
      </c>
      <c r="J1125" s="8">
        <v>50.1</v>
      </c>
    </row>
    <row r="1126" spans="1:10" x14ac:dyDescent="0.15">
      <c r="A1126" s="8">
        <v>2008</v>
      </c>
      <c r="B1126" s="9">
        <v>39502</v>
      </c>
      <c r="C1126" s="10">
        <v>254</v>
      </c>
      <c r="D1126" s="11">
        <v>51.05</v>
      </c>
      <c r="E1126" s="11">
        <v>48.95</v>
      </c>
      <c r="F1126" s="8" t="s">
        <v>162</v>
      </c>
      <c r="G1126" s="8" t="s">
        <v>163</v>
      </c>
      <c r="H1126" s="8">
        <v>52</v>
      </c>
      <c r="I1126" s="8" t="s">
        <v>165</v>
      </c>
      <c r="J1126" s="8">
        <v>50.1</v>
      </c>
    </row>
    <row r="1127" spans="1:10" x14ac:dyDescent="0.15">
      <c r="A1127" s="8">
        <v>2008</v>
      </c>
      <c r="B1127" s="9">
        <v>39503</v>
      </c>
      <c r="C1127" s="10">
        <v>253</v>
      </c>
      <c r="D1127" s="11">
        <v>51.05</v>
      </c>
      <c r="E1127" s="11">
        <v>48.95</v>
      </c>
      <c r="F1127" s="8" t="s">
        <v>162</v>
      </c>
      <c r="G1127" s="8" t="s">
        <v>163</v>
      </c>
      <c r="H1127" s="8">
        <v>52</v>
      </c>
      <c r="I1127" s="8" t="s">
        <v>165</v>
      </c>
      <c r="J1127" s="8">
        <v>50.1</v>
      </c>
    </row>
    <row r="1128" spans="1:10" x14ac:dyDescent="0.15">
      <c r="A1128" s="8">
        <v>2008</v>
      </c>
      <c r="B1128" s="9">
        <v>39504</v>
      </c>
      <c r="C1128" s="10">
        <v>252</v>
      </c>
      <c r="D1128" s="11">
        <v>51.05</v>
      </c>
      <c r="E1128" s="11">
        <v>48.95</v>
      </c>
      <c r="F1128" s="8" t="s">
        <v>162</v>
      </c>
      <c r="G1128" s="8" t="s">
        <v>163</v>
      </c>
      <c r="H1128" s="8">
        <v>52</v>
      </c>
      <c r="I1128" s="8" t="s">
        <v>165</v>
      </c>
      <c r="J1128" s="8">
        <v>50.1</v>
      </c>
    </row>
    <row r="1129" spans="1:10" x14ac:dyDescent="0.15">
      <c r="A1129" s="8">
        <v>2008</v>
      </c>
      <c r="B1129" s="9">
        <v>39505</v>
      </c>
      <c r="C1129" s="10">
        <v>251</v>
      </c>
      <c r="D1129" s="11">
        <v>51.05</v>
      </c>
      <c r="E1129" s="11">
        <v>48.95</v>
      </c>
      <c r="F1129" s="8" t="s">
        <v>162</v>
      </c>
      <c r="G1129" s="8" t="s">
        <v>163</v>
      </c>
      <c r="H1129" s="8">
        <v>52</v>
      </c>
      <c r="I1129" s="8" t="s">
        <v>165</v>
      </c>
      <c r="J1129" s="8">
        <v>50.1</v>
      </c>
    </row>
    <row r="1130" spans="1:10" x14ac:dyDescent="0.15">
      <c r="A1130" s="8">
        <v>2008</v>
      </c>
      <c r="B1130" s="9">
        <v>39506</v>
      </c>
      <c r="C1130" s="10">
        <v>250</v>
      </c>
      <c r="D1130" s="11">
        <v>51.05</v>
      </c>
      <c r="E1130" s="11">
        <v>48.95</v>
      </c>
      <c r="F1130" s="8" t="s">
        <v>162</v>
      </c>
      <c r="G1130" s="8" t="s">
        <v>163</v>
      </c>
      <c r="H1130" s="8">
        <v>52</v>
      </c>
      <c r="I1130" s="8" t="s">
        <v>165</v>
      </c>
      <c r="J1130" s="8">
        <v>50.1</v>
      </c>
    </row>
    <row r="1131" spans="1:10" x14ac:dyDescent="0.15">
      <c r="A1131" s="8">
        <v>2008</v>
      </c>
      <c r="B1131" s="9">
        <v>39507</v>
      </c>
      <c r="C1131" s="10">
        <v>249</v>
      </c>
      <c r="D1131" s="11">
        <v>51.05</v>
      </c>
      <c r="E1131" s="11">
        <v>48.95</v>
      </c>
      <c r="F1131" s="8" t="s">
        <v>162</v>
      </c>
      <c r="G1131" s="8" t="s">
        <v>163</v>
      </c>
      <c r="H1131" s="8">
        <v>52</v>
      </c>
      <c r="I1131" s="8" t="s">
        <v>165</v>
      </c>
      <c r="J1131" s="8">
        <v>50.1</v>
      </c>
    </row>
    <row r="1132" spans="1:10" x14ac:dyDescent="0.15">
      <c r="A1132" s="8">
        <v>2008</v>
      </c>
      <c r="B1132" s="9">
        <v>39508</v>
      </c>
      <c r="C1132" s="10">
        <v>248</v>
      </c>
      <c r="D1132" s="11">
        <v>51.05</v>
      </c>
      <c r="E1132" s="11">
        <v>48.95</v>
      </c>
      <c r="F1132" s="8" t="s">
        <v>162</v>
      </c>
      <c r="G1132" s="8" t="s">
        <v>163</v>
      </c>
      <c r="H1132" s="8">
        <v>52</v>
      </c>
      <c r="I1132" s="8" t="s">
        <v>165</v>
      </c>
      <c r="J1132" s="8">
        <v>50.1</v>
      </c>
    </row>
    <row r="1133" spans="1:10" x14ac:dyDescent="0.15">
      <c r="A1133" s="8">
        <v>2008</v>
      </c>
      <c r="B1133" s="9">
        <v>39509</v>
      </c>
      <c r="C1133" s="10">
        <v>247</v>
      </c>
      <c r="D1133" s="11">
        <v>51.05</v>
      </c>
      <c r="E1133" s="11">
        <v>48.95</v>
      </c>
      <c r="F1133" s="8" t="s">
        <v>162</v>
      </c>
      <c r="G1133" s="8" t="s">
        <v>163</v>
      </c>
      <c r="H1133" s="8">
        <v>52</v>
      </c>
      <c r="I1133" s="8" t="s">
        <v>165</v>
      </c>
      <c r="J1133" s="8">
        <v>50.1</v>
      </c>
    </row>
    <row r="1134" spans="1:10" x14ac:dyDescent="0.15">
      <c r="A1134" s="8">
        <v>2008</v>
      </c>
      <c r="B1134" s="9">
        <v>39510</v>
      </c>
      <c r="C1134" s="10">
        <v>246</v>
      </c>
      <c r="D1134" s="11">
        <v>51.05</v>
      </c>
      <c r="E1134" s="11">
        <v>48.95</v>
      </c>
      <c r="F1134" s="8" t="s">
        <v>162</v>
      </c>
      <c r="G1134" s="8" t="s">
        <v>163</v>
      </c>
      <c r="H1134" s="8">
        <v>52</v>
      </c>
      <c r="I1134" s="8" t="s">
        <v>165</v>
      </c>
      <c r="J1134" s="8">
        <v>50.1</v>
      </c>
    </row>
    <row r="1135" spans="1:10" x14ac:dyDescent="0.15">
      <c r="A1135" s="8">
        <v>2008</v>
      </c>
      <c r="B1135" s="9">
        <v>39511</v>
      </c>
      <c r="C1135" s="10">
        <v>245</v>
      </c>
      <c r="D1135" s="11">
        <v>51.05</v>
      </c>
      <c r="E1135" s="11">
        <v>48.95</v>
      </c>
      <c r="F1135" s="8" t="s">
        <v>162</v>
      </c>
      <c r="G1135" s="8" t="s">
        <v>163</v>
      </c>
      <c r="H1135" s="8">
        <v>52</v>
      </c>
      <c r="I1135" s="8" t="s">
        <v>165</v>
      </c>
      <c r="J1135" s="8">
        <v>50.1</v>
      </c>
    </row>
    <row r="1136" spans="1:10" x14ac:dyDescent="0.15">
      <c r="A1136" s="8">
        <v>2008</v>
      </c>
      <c r="B1136" s="9">
        <v>39512</v>
      </c>
      <c r="C1136" s="10">
        <v>244</v>
      </c>
      <c r="D1136" s="11">
        <v>51.05</v>
      </c>
      <c r="E1136" s="11">
        <v>48.95</v>
      </c>
      <c r="F1136" s="8" t="s">
        <v>162</v>
      </c>
      <c r="G1136" s="8" t="s">
        <v>163</v>
      </c>
      <c r="H1136" s="8">
        <v>52</v>
      </c>
      <c r="I1136" s="8" t="s">
        <v>165</v>
      </c>
      <c r="J1136" s="8">
        <v>50.1</v>
      </c>
    </row>
    <row r="1137" spans="1:10" x14ac:dyDescent="0.15">
      <c r="A1137" s="8">
        <v>2008</v>
      </c>
      <c r="B1137" s="9">
        <v>39513</v>
      </c>
      <c r="C1137" s="10">
        <v>243</v>
      </c>
      <c r="D1137" s="11">
        <v>51.05</v>
      </c>
      <c r="E1137" s="11">
        <v>48.95</v>
      </c>
      <c r="F1137" s="8" t="s">
        <v>162</v>
      </c>
      <c r="G1137" s="8" t="s">
        <v>163</v>
      </c>
      <c r="H1137" s="8">
        <v>52</v>
      </c>
      <c r="I1137" s="8" t="s">
        <v>165</v>
      </c>
      <c r="J1137" s="8">
        <v>50.1</v>
      </c>
    </row>
    <row r="1138" spans="1:10" x14ac:dyDescent="0.15">
      <c r="A1138" s="8">
        <v>2008</v>
      </c>
      <c r="B1138" s="9">
        <v>39514</v>
      </c>
      <c r="C1138" s="10">
        <v>242</v>
      </c>
      <c r="D1138" s="11">
        <v>51.05</v>
      </c>
      <c r="E1138" s="11">
        <v>48.95</v>
      </c>
      <c r="F1138" s="8" t="s">
        <v>162</v>
      </c>
      <c r="G1138" s="8" t="s">
        <v>163</v>
      </c>
      <c r="H1138" s="8">
        <v>52</v>
      </c>
      <c r="I1138" s="8" t="s">
        <v>165</v>
      </c>
      <c r="J1138" s="8">
        <v>50.1</v>
      </c>
    </row>
    <row r="1139" spans="1:10" x14ac:dyDescent="0.15">
      <c r="A1139" s="8">
        <v>2008</v>
      </c>
      <c r="B1139" s="9">
        <v>39515</v>
      </c>
      <c r="C1139" s="10">
        <v>241</v>
      </c>
      <c r="D1139" s="11">
        <v>51.05</v>
      </c>
      <c r="E1139" s="11">
        <v>48.95</v>
      </c>
      <c r="F1139" s="8" t="s">
        <v>162</v>
      </c>
      <c r="G1139" s="8" t="s">
        <v>163</v>
      </c>
      <c r="H1139" s="8">
        <v>52</v>
      </c>
      <c r="I1139" s="8" t="s">
        <v>165</v>
      </c>
      <c r="J1139" s="8">
        <v>50.1</v>
      </c>
    </row>
    <row r="1140" spans="1:10" x14ac:dyDescent="0.15">
      <c r="A1140" s="8">
        <v>2008</v>
      </c>
      <c r="B1140" s="9">
        <v>39516</v>
      </c>
      <c r="C1140" s="10">
        <v>240</v>
      </c>
      <c r="D1140" s="11">
        <v>51.05</v>
      </c>
      <c r="E1140" s="11">
        <v>48.95</v>
      </c>
      <c r="F1140" s="8" t="s">
        <v>162</v>
      </c>
      <c r="G1140" s="8" t="s">
        <v>163</v>
      </c>
      <c r="H1140" s="8">
        <v>52</v>
      </c>
      <c r="I1140" s="8" t="s">
        <v>165</v>
      </c>
      <c r="J1140" s="8">
        <v>50.1</v>
      </c>
    </row>
    <row r="1141" spans="1:10" x14ac:dyDescent="0.15">
      <c r="A1141" s="8">
        <v>2008</v>
      </c>
      <c r="B1141" s="9">
        <v>39517</v>
      </c>
      <c r="C1141" s="10">
        <v>239</v>
      </c>
      <c r="D1141" s="11">
        <v>51.05</v>
      </c>
      <c r="E1141" s="11">
        <v>48.95</v>
      </c>
      <c r="F1141" s="8" t="s">
        <v>162</v>
      </c>
      <c r="G1141" s="8" t="s">
        <v>163</v>
      </c>
      <c r="H1141" s="8">
        <v>52</v>
      </c>
      <c r="I1141" s="8" t="s">
        <v>165</v>
      </c>
      <c r="J1141" s="8">
        <v>50.1</v>
      </c>
    </row>
    <row r="1142" spans="1:10" x14ac:dyDescent="0.15">
      <c r="A1142" s="8">
        <v>2008</v>
      </c>
      <c r="B1142" s="9">
        <v>39518</v>
      </c>
      <c r="C1142" s="10">
        <v>238</v>
      </c>
      <c r="D1142" s="11">
        <v>51.05</v>
      </c>
      <c r="E1142" s="11">
        <v>48.95</v>
      </c>
      <c r="F1142" s="8" t="s">
        <v>162</v>
      </c>
      <c r="G1142" s="8" t="s">
        <v>163</v>
      </c>
      <c r="H1142" s="8">
        <v>52</v>
      </c>
      <c r="I1142" s="8" t="s">
        <v>165</v>
      </c>
      <c r="J1142" s="8">
        <v>50.1</v>
      </c>
    </row>
    <row r="1143" spans="1:10" x14ac:dyDescent="0.15">
      <c r="A1143" s="8">
        <v>2008</v>
      </c>
      <c r="B1143" s="9">
        <v>39519</v>
      </c>
      <c r="C1143" s="10">
        <v>237</v>
      </c>
      <c r="D1143" s="11">
        <v>51.05</v>
      </c>
      <c r="E1143" s="11">
        <v>48.95</v>
      </c>
      <c r="F1143" s="8" t="s">
        <v>162</v>
      </c>
      <c r="G1143" s="8" t="s">
        <v>163</v>
      </c>
      <c r="H1143" s="8">
        <v>52</v>
      </c>
      <c r="I1143" s="8" t="s">
        <v>165</v>
      </c>
      <c r="J1143" s="8">
        <v>50.1</v>
      </c>
    </row>
    <row r="1144" spans="1:10" x14ac:dyDescent="0.15">
      <c r="A1144" s="8">
        <v>2008</v>
      </c>
      <c r="B1144" s="9">
        <v>39520</v>
      </c>
      <c r="C1144" s="10">
        <v>236</v>
      </c>
      <c r="D1144" s="11">
        <v>51.05</v>
      </c>
      <c r="E1144" s="11">
        <v>48.95</v>
      </c>
      <c r="F1144" s="8" t="s">
        <v>162</v>
      </c>
      <c r="G1144" s="8" t="s">
        <v>163</v>
      </c>
      <c r="H1144" s="8">
        <v>52</v>
      </c>
      <c r="I1144" s="8" t="s">
        <v>165</v>
      </c>
      <c r="J1144" s="8">
        <v>50.1</v>
      </c>
    </row>
    <row r="1145" spans="1:10" x14ac:dyDescent="0.15">
      <c r="A1145" s="8">
        <v>2008</v>
      </c>
      <c r="B1145" s="9">
        <v>39521</v>
      </c>
      <c r="C1145" s="10">
        <v>235</v>
      </c>
      <c r="D1145" s="11">
        <v>51.05</v>
      </c>
      <c r="E1145" s="11">
        <v>48.95</v>
      </c>
      <c r="F1145" s="8" t="s">
        <v>162</v>
      </c>
      <c r="G1145" s="8" t="s">
        <v>163</v>
      </c>
      <c r="H1145" s="8">
        <v>52</v>
      </c>
      <c r="I1145" s="8" t="s">
        <v>165</v>
      </c>
      <c r="J1145" s="8">
        <v>50.1</v>
      </c>
    </row>
    <row r="1146" spans="1:10" x14ac:dyDescent="0.15">
      <c r="A1146" s="8">
        <v>2008</v>
      </c>
      <c r="B1146" s="9">
        <v>39522</v>
      </c>
      <c r="C1146" s="10">
        <v>234</v>
      </c>
      <c r="D1146" s="11">
        <v>51.05</v>
      </c>
      <c r="E1146" s="11">
        <v>48.95</v>
      </c>
      <c r="F1146" s="8" t="s">
        <v>162</v>
      </c>
      <c r="G1146" s="8" t="s">
        <v>163</v>
      </c>
      <c r="H1146" s="8">
        <v>52</v>
      </c>
      <c r="I1146" s="8" t="s">
        <v>165</v>
      </c>
      <c r="J1146" s="8">
        <v>50.1</v>
      </c>
    </row>
    <row r="1147" spans="1:10" x14ac:dyDescent="0.15">
      <c r="A1147" s="8">
        <v>2008</v>
      </c>
      <c r="B1147" s="9">
        <v>39523</v>
      </c>
      <c r="C1147" s="10">
        <v>233</v>
      </c>
      <c r="D1147" s="11">
        <v>51.05</v>
      </c>
      <c r="E1147" s="11">
        <v>48.95</v>
      </c>
      <c r="F1147" s="8" t="s">
        <v>162</v>
      </c>
      <c r="G1147" s="8" t="s">
        <v>163</v>
      </c>
      <c r="H1147" s="8">
        <v>52</v>
      </c>
      <c r="I1147" s="8" t="s">
        <v>165</v>
      </c>
      <c r="J1147" s="8">
        <v>50.1</v>
      </c>
    </row>
    <row r="1148" spans="1:10" x14ac:dyDescent="0.15">
      <c r="A1148" s="8">
        <v>2008</v>
      </c>
      <c r="B1148" s="9">
        <v>39524</v>
      </c>
      <c r="C1148" s="10">
        <v>232</v>
      </c>
      <c r="D1148" s="11">
        <v>51.05</v>
      </c>
      <c r="E1148" s="11">
        <v>48.95</v>
      </c>
      <c r="F1148" s="8" t="s">
        <v>162</v>
      </c>
      <c r="G1148" s="8" t="s">
        <v>163</v>
      </c>
      <c r="H1148" s="8">
        <v>52</v>
      </c>
      <c r="I1148" s="8" t="s">
        <v>165</v>
      </c>
      <c r="J1148" s="8">
        <v>50.1</v>
      </c>
    </row>
    <row r="1149" spans="1:10" x14ac:dyDescent="0.15">
      <c r="A1149" s="8">
        <v>2008</v>
      </c>
      <c r="B1149" s="9">
        <v>39525</v>
      </c>
      <c r="C1149" s="10">
        <v>231</v>
      </c>
      <c r="D1149" s="11">
        <v>51.05</v>
      </c>
      <c r="E1149" s="11">
        <v>48.95</v>
      </c>
      <c r="F1149" s="8" t="s">
        <v>162</v>
      </c>
      <c r="G1149" s="8" t="s">
        <v>163</v>
      </c>
      <c r="H1149" s="8">
        <v>52</v>
      </c>
      <c r="I1149" s="8" t="s">
        <v>165</v>
      </c>
      <c r="J1149" s="8">
        <v>50.1</v>
      </c>
    </row>
    <row r="1150" spans="1:10" x14ac:dyDescent="0.15">
      <c r="A1150" s="8">
        <v>2008</v>
      </c>
      <c r="B1150" s="9">
        <v>39526</v>
      </c>
      <c r="C1150" s="10">
        <v>230</v>
      </c>
      <c r="D1150" s="11">
        <v>51.05</v>
      </c>
      <c r="E1150" s="11">
        <v>48.95</v>
      </c>
      <c r="F1150" s="8" t="s">
        <v>162</v>
      </c>
      <c r="G1150" s="8" t="s">
        <v>163</v>
      </c>
      <c r="H1150" s="8">
        <v>52</v>
      </c>
      <c r="I1150" s="8" t="s">
        <v>165</v>
      </c>
      <c r="J1150" s="8">
        <v>50.1</v>
      </c>
    </row>
    <row r="1151" spans="1:10" x14ac:dyDescent="0.15">
      <c r="A1151" s="8">
        <v>2008</v>
      </c>
      <c r="B1151" s="9">
        <v>39527</v>
      </c>
      <c r="C1151" s="10">
        <v>229</v>
      </c>
      <c r="D1151" s="11">
        <v>51.05</v>
      </c>
      <c r="E1151" s="11">
        <v>48.95</v>
      </c>
      <c r="F1151" s="8" t="s">
        <v>162</v>
      </c>
      <c r="G1151" s="8" t="s">
        <v>163</v>
      </c>
      <c r="H1151" s="8">
        <v>52</v>
      </c>
      <c r="I1151" s="8" t="s">
        <v>165</v>
      </c>
      <c r="J1151" s="8">
        <v>50.1</v>
      </c>
    </row>
    <row r="1152" spans="1:10" x14ac:dyDescent="0.15">
      <c r="A1152" s="8">
        <v>2008</v>
      </c>
      <c r="B1152" s="9">
        <v>39528</v>
      </c>
      <c r="C1152" s="10">
        <v>228</v>
      </c>
      <c r="D1152" s="11">
        <v>51.05</v>
      </c>
      <c r="E1152" s="11">
        <v>48.95</v>
      </c>
      <c r="F1152" s="8" t="s">
        <v>162</v>
      </c>
      <c r="G1152" s="8" t="s">
        <v>163</v>
      </c>
      <c r="H1152" s="8">
        <v>52</v>
      </c>
      <c r="I1152" s="8" t="s">
        <v>165</v>
      </c>
      <c r="J1152" s="8">
        <v>50.1</v>
      </c>
    </row>
    <row r="1153" spans="1:10" x14ac:dyDescent="0.15">
      <c r="A1153" s="8">
        <v>2008</v>
      </c>
      <c r="B1153" s="9">
        <v>39529</v>
      </c>
      <c r="C1153" s="10">
        <v>227</v>
      </c>
      <c r="D1153" s="11">
        <v>51.05</v>
      </c>
      <c r="E1153" s="11">
        <v>48.95</v>
      </c>
      <c r="F1153" s="8" t="s">
        <v>162</v>
      </c>
      <c r="G1153" s="8" t="s">
        <v>163</v>
      </c>
      <c r="H1153" s="8">
        <v>52</v>
      </c>
      <c r="I1153" s="8" t="s">
        <v>165</v>
      </c>
      <c r="J1153" s="8">
        <v>50.1</v>
      </c>
    </row>
    <row r="1154" spans="1:10" x14ac:dyDescent="0.15">
      <c r="A1154" s="8">
        <v>2008</v>
      </c>
      <c r="B1154" s="9">
        <v>39530</v>
      </c>
      <c r="C1154" s="10">
        <v>226</v>
      </c>
      <c r="D1154" s="11">
        <v>51.05</v>
      </c>
      <c r="E1154" s="11">
        <v>48.95</v>
      </c>
      <c r="F1154" s="8" t="s">
        <v>162</v>
      </c>
      <c r="G1154" s="8" t="s">
        <v>163</v>
      </c>
      <c r="H1154" s="8">
        <v>52</v>
      </c>
      <c r="I1154" s="8" t="s">
        <v>165</v>
      </c>
      <c r="J1154" s="8">
        <v>50.1</v>
      </c>
    </row>
    <row r="1155" spans="1:10" x14ac:dyDescent="0.15">
      <c r="A1155" s="8">
        <v>2008</v>
      </c>
      <c r="B1155" s="9">
        <v>39531</v>
      </c>
      <c r="C1155" s="10">
        <v>225</v>
      </c>
      <c r="D1155" s="11">
        <v>51.05</v>
      </c>
      <c r="E1155" s="11">
        <v>48.95</v>
      </c>
      <c r="F1155" s="8" t="s">
        <v>162</v>
      </c>
      <c r="G1155" s="8" t="s">
        <v>163</v>
      </c>
      <c r="H1155" s="8">
        <v>52</v>
      </c>
      <c r="I1155" s="8" t="s">
        <v>165</v>
      </c>
      <c r="J1155" s="8">
        <v>50.1</v>
      </c>
    </row>
    <row r="1156" spans="1:10" x14ac:dyDescent="0.15">
      <c r="A1156" s="8">
        <v>2008</v>
      </c>
      <c r="B1156" s="9">
        <v>39532</v>
      </c>
      <c r="C1156" s="10">
        <v>224</v>
      </c>
      <c r="D1156" s="11">
        <v>51.05</v>
      </c>
      <c r="E1156" s="11">
        <v>48.95</v>
      </c>
      <c r="F1156" s="8" t="s">
        <v>162</v>
      </c>
      <c r="G1156" s="8" t="s">
        <v>163</v>
      </c>
      <c r="H1156" s="8">
        <v>52</v>
      </c>
      <c r="I1156" s="8" t="s">
        <v>165</v>
      </c>
      <c r="J1156" s="8">
        <v>50.1</v>
      </c>
    </row>
    <row r="1157" spans="1:10" x14ac:dyDescent="0.15">
      <c r="A1157" s="8">
        <v>2008</v>
      </c>
      <c r="B1157" s="9">
        <v>39533</v>
      </c>
      <c r="C1157" s="10">
        <v>223</v>
      </c>
      <c r="D1157" s="11">
        <v>51.05</v>
      </c>
      <c r="E1157" s="11">
        <v>48.95</v>
      </c>
      <c r="F1157" s="8" t="s">
        <v>162</v>
      </c>
      <c r="G1157" s="8" t="s">
        <v>163</v>
      </c>
      <c r="H1157" s="8">
        <v>52</v>
      </c>
      <c r="I1157" s="8" t="s">
        <v>165</v>
      </c>
      <c r="J1157" s="8">
        <v>50.1</v>
      </c>
    </row>
    <row r="1158" spans="1:10" x14ac:dyDescent="0.15">
      <c r="A1158" s="8">
        <v>2008</v>
      </c>
      <c r="B1158" s="9">
        <v>39534</v>
      </c>
      <c r="C1158" s="10">
        <v>222</v>
      </c>
      <c r="D1158" s="11">
        <v>51.05</v>
      </c>
      <c r="E1158" s="11">
        <v>48.95</v>
      </c>
      <c r="F1158" s="8" t="s">
        <v>162</v>
      </c>
      <c r="G1158" s="8" t="s">
        <v>163</v>
      </c>
      <c r="H1158" s="8">
        <v>52</v>
      </c>
      <c r="I1158" s="8" t="s">
        <v>165</v>
      </c>
      <c r="J1158" s="8">
        <v>50.1</v>
      </c>
    </row>
    <row r="1159" spans="1:10" x14ac:dyDescent="0.15">
      <c r="A1159" s="8">
        <v>2008</v>
      </c>
      <c r="B1159" s="9">
        <v>39535</v>
      </c>
      <c r="C1159" s="10">
        <v>221</v>
      </c>
      <c r="D1159" s="11">
        <v>51.05</v>
      </c>
      <c r="E1159" s="11">
        <v>48.95</v>
      </c>
      <c r="F1159" s="8" t="s">
        <v>162</v>
      </c>
      <c r="G1159" s="8" t="s">
        <v>163</v>
      </c>
      <c r="H1159" s="8">
        <v>52</v>
      </c>
      <c r="I1159" s="8" t="s">
        <v>165</v>
      </c>
      <c r="J1159" s="8">
        <v>50.1</v>
      </c>
    </row>
    <row r="1160" spans="1:10" x14ac:dyDescent="0.15">
      <c r="A1160" s="8">
        <v>2008</v>
      </c>
      <c r="B1160" s="9">
        <v>39536</v>
      </c>
      <c r="C1160" s="10">
        <v>220</v>
      </c>
      <c r="D1160" s="11">
        <v>51.05</v>
      </c>
      <c r="E1160" s="11">
        <v>48.95</v>
      </c>
      <c r="F1160" s="8" t="s">
        <v>162</v>
      </c>
      <c r="G1160" s="8" t="s">
        <v>163</v>
      </c>
      <c r="H1160" s="8">
        <v>52</v>
      </c>
      <c r="I1160" s="8" t="s">
        <v>165</v>
      </c>
      <c r="J1160" s="8">
        <v>50.1</v>
      </c>
    </row>
    <row r="1161" spans="1:10" x14ac:dyDescent="0.15">
      <c r="A1161" s="8">
        <v>2008</v>
      </c>
      <c r="B1161" s="9">
        <v>39537</v>
      </c>
      <c r="C1161" s="10">
        <v>219</v>
      </c>
      <c r="D1161" s="11">
        <v>51.05</v>
      </c>
      <c r="E1161" s="11">
        <v>48.95</v>
      </c>
      <c r="F1161" s="8" t="s">
        <v>162</v>
      </c>
      <c r="G1161" s="8" t="s">
        <v>163</v>
      </c>
      <c r="H1161" s="8">
        <v>52</v>
      </c>
      <c r="I1161" s="8" t="s">
        <v>165</v>
      </c>
      <c r="J1161" s="8">
        <v>50.1</v>
      </c>
    </row>
    <row r="1162" spans="1:10" x14ac:dyDescent="0.15">
      <c r="A1162" s="8">
        <v>2008</v>
      </c>
      <c r="B1162" s="9">
        <v>39538</v>
      </c>
      <c r="C1162" s="10">
        <v>218</v>
      </c>
      <c r="D1162" s="11">
        <v>51.05</v>
      </c>
      <c r="E1162" s="11">
        <v>48.95</v>
      </c>
      <c r="F1162" s="8" t="s">
        <v>162</v>
      </c>
      <c r="G1162" s="8" t="s">
        <v>163</v>
      </c>
      <c r="H1162" s="8">
        <v>52</v>
      </c>
      <c r="I1162" s="8" t="s">
        <v>165</v>
      </c>
      <c r="J1162" s="8">
        <v>50.1</v>
      </c>
    </row>
    <row r="1163" spans="1:10" x14ac:dyDescent="0.15">
      <c r="A1163" s="8">
        <v>2008</v>
      </c>
      <c r="B1163" s="9">
        <v>39539</v>
      </c>
      <c r="C1163" s="10">
        <v>217</v>
      </c>
      <c r="D1163" s="11">
        <v>51.05</v>
      </c>
      <c r="E1163" s="11">
        <v>48.95</v>
      </c>
      <c r="F1163" s="8" t="s">
        <v>162</v>
      </c>
      <c r="G1163" s="8" t="s">
        <v>163</v>
      </c>
      <c r="H1163" s="8">
        <v>52</v>
      </c>
      <c r="I1163" s="8" t="s">
        <v>165</v>
      </c>
      <c r="J1163" s="8">
        <v>50.1</v>
      </c>
    </row>
    <row r="1164" spans="1:10" x14ac:dyDescent="0.15">
      <c r="A1164" s="8">
        <v>2008</v>
      </c>
      <c r="B1164" s="9">
        <v>39540</v>
      </c>
      <c r="C1164" s="10">
        <v>216</v>
      </c>
      <c r="D1164" s="11">
        <v>51.05</v>
      </c>
      <c r="E1164" s="11">
        <v>48.95</v>
      </c>
      <c r="F1164" s="8" t="s">
        <v>162</v>
      </c>
      <c r="G1164" s="8" t="s">
        <v>163</v>
      </c>
      <c r="H1164" s="8">
        <v>52</v>
      </c>
      <c r="I1164" s="8" t="s">
        <v>165</v>
      </c>
      <c r="J1164" s="8">
        <v>50.1</v>
      </c>
    </row>
    <row r="1165" spans="1:10" x14ac:dyDescent="0.15">
      <c r="A1165" s="8">
        <v>2008</v>
      </c>
      <c r="B1165" s="9">
        <v>39541</v>
      </c>
      <c r="C1165" s="10">
        <v>215</v>
      </c>
      <c r="D1165" s="11">
        <v>51.05</v>
      </c>
      <c r="E1165" s="11">
        <v>48.95</v>
      </c>
      <c r="F1165" s="8" t="s">
        <v>162</v>
      </c>
      <c r="G1165" s="8" t="s">
        <v>163</v>
      </c>
      <c r="H1165" s="8">
        <v>52</v>
      </c>
      <c r="I1165" s="8" t="s">
        <v>165</v>
      </c>
      <c r="J1165" s="8">
        <v>50.1</v>
      </c>
    </row>
    <row r="1166" spans="1:10" x14ac:dyDescent="0.15">
      <c r="A1166" s="8">
        <v>2008</v>
      </c>
      <c r="B1166" s="9">
        <v>39542</v>
      </c>
      <c r="C1166" s="10">
        <v>214</v>
      </c>
      <c r="D1166" s="11">
        <v>51.05</v>
      </c>
      <c r="E1166" s="11">
        <v>48.95</v>
      </c>
      <c r="F1166" s="8" t="s">
        <v>162</v>
      </c>
      <c r="G1166" s="8" t="s">
        <v>163</v>
      </c>
      <c r="H1166" s="8">
        <v>52</v>
      </c>
      <c r="I1166" s="8" t="s">
        <v>165</v>
      </c>
      <c r="J1166" s="8">
        <v>50.1</v>
      </c>
    </row>
    <row r="1167" spans="1:10" x14ac:dyDescent="0.15">
      <c r="A1167" s="8">
        <v>2008</v>
      </c>
      <c r="B1167" s="9">
        <v>39543</v>
      </c>
      <c r="C1167" s="10">
        <v>213</v>
      </c>
      <c r="D1167" s="11">
        <v>51.05</v>
      </c>
      <c r="E1167" s="11">
        <v>48.95</v>
      </c>
      <c r="F1167" s="8" t="s">
        <v>162</v>
      </c>
      <c r="G1167" s="8" t="s">
        <v>163</v>
      </c>
      <c r="H1167" s="8">
        <v>52</v>
      </c>
      <c r="I1167" s="8" t="s">
        <v>165</v>
      </c>
      <c r="J1167" s="8">
        <v>50.1</v>
      </c>
    </row>
    <row r="1168" spans="1:10" x14ac:dyDescent="0.15">
      <c r="A1168" s="8">
        <v>2008</v>
      </c>
      <c r="B1168" s="9">
        <v>39544</v>
      </c>
      <c r="C1168" s="10">
        <v>212</v>
      </c>
      <c r="D1168" s="11">
        <v>51.05</v>
      </c>
      <c r="E1168" s="11">
        <v>48.95</v>
      </c>
      <c r="F1168" s="8" t="s">
        <v>162</v>
      </c>
      <c r="G1168" s="8" t="s">
        <v>163</v>
      </c>
      <c r="H1168" s="8">
        <v>52</v>
      </c>
      <c r="I1168" s="8" t="s">
        <v>165</v>
      </c>
      <c r="J1168" s="8">
        <v>50.1</v>
      </c>
    </row>
    <row r="1169" spans="1:10" x14ac:dyDescent="0.15">
      <c r="A1169" s="8">
        <v>2008</v>
      </c>
      <c r="B1169" s="9">
        <v>39545</v>
      </c>
      <c r="C1169" s="10">
        <v>211</v>
      </c>
      <c r="D1169" s="11">
        <v>51.05</v>
      </c>
      <c r="E1169" s="11">
        <v>48.95</v>
      </c>
      <c r="F1169" s="8" t="s">
        <v>162</v>
      </c>
      <c r="G1169" s="8" t="s">
        <v>163</v>
      </c>
      <c r="H1169" s="8">
        <v>52</v>
      </c>
      <c r="I1169" s="8" t="s">
        <v>165</v>
      </c>
      <c r="J1169" s="8">
        <v>50.1</v>
      </c>
    </row>
    <row r="1170" spans="1:10" x14ac:dyDescent="0.15">
      <c r="A1170" s="8">
        <v>2008</v>
      </c>
      <c r="B1170" s="9">
        <v>39546</v>
      </c>
      <c r="C1170" s="10">
        <v>210</v>
      </c>
      <c r="D1170" s="11">
        <v>51.05</v>
      </c>
      <c r="E1170" s="11">
        <v>48.95</v>
      </c>
      <c r="F1170" s="8" t="s">
        <v>162</v>
      </c>
      <c r="G1170" s="8" t="s">
        <v>163</v>
      </c>
      <c r="H1170" s="8">
        <v>52</v>
      </c>
      <c r="I1170" s="8" t="s">
        <v>165</v>
      </c>
      <c r="J1170" s="8">
        <v>50.1</v>
      </c>
    </row>
    <row r="1171" spans="1:10" x14ac:dyDescent="0.15">
      <c r="A1171" s="8">
        <v>2008</v>
      </c>
      <c r="B1171" s="9">
        <v>39547</v>
      </c>
      <c r="C1171" s="10">
        <v>209</v>
      </c>
      <c r="D1171" s="11">
        <v>51.05</v>
      </c>
      <c r="E1171" s="11">
        <v>48.95</v>
      </c>
      <c r="F1171" s="8" t="s">
        <v>162</v>
      </c>
      <c r="G1171" s="8" t="s">
        <v>163</v>
      </c>
      <c r="H1171" s="8">
        <v>52</v>
      </c>
      <c r="I1171" s="8" t="s">
        <v>165</v>
      </c>
      <c r="J1171" s="8">
        <v>50.1</v>
      </c>
    </row>
    <row r="1172" spans="1:10" x14ac:dyDescent="0.15">
      <c r="A1172" s="8">
        <v>2008</v>
      </c>
      <c r="B1172" s="9">
        <v>39548</v>
      </c>
      <c r="C1172" s="10">
        <v>208</v>
      </c>
      <c r="D1172" s="11">
        <v>51.05</v>
      </c>
      <c r="E1172" s="11">
        <v>48.95</v>
      </c>
      <c r="F1172" s="8" t="s">
        <v>162</v>
      </c>
      <c r="G1172" s="8" t="s">
        <v>163</v>
      </c>
      <c r="H1172" s="8">
        <v>52</v>
      </c>
      <c r="I1172" s="8" t="s">
        <v>165</v>
      </c>
      <c r="J1172" s="8">
        <v>50.1</v>
      </c>
    </row>
    <row r="1173" spans="1:10" x14ac:dyDescent="0.15">
      <c r="A1173" s="8">
        <v>2008</v>
      </c>
      <c r="B1173" s="9">
        <v>39549</v>
      </c>
      <c r="C1173" s="10">
        <v>207</v>
      </c>
      <c r="D1173" s="11">
        <v>51.05</v>
      </c>
      <c r="E1173" s="11">
        <v>48.95</v>
      </c>
      <c r="F1173" s="8" t="s">
        <v>162</v>
      </c>
      <c r="G1173" s="8" t="s">
        <v>163</v>
      </c>
      <c r="H1173" s="8">
        <v>52</v>
      </c>
      <c r="I1173" s="8" t="s">
        <v>165</v>
      </c>
      <c r="J1173" s="8">
        <v>50.1</v>
      </c>
    </row>
    <row r="1174" spans="1:10" x14ac:dyDescent="0.15">
      <c r="A1174" s="8">
        <v>2008</v>
      </c>
      <c r="B1174" s="9">
        <v>39550</v>
      </c>
      <c r="C1174" s="10">
        <v>206</v>
      </c>
      <c r="D1174" s="11">
        <v>51.05</v>
      </c>
      <c r="E1174" s="11">
        <v>48.95</v>
      </c>
      <c r="F1174" s="8" t="s">
        <v>162</v>
      </c>
      <c r="G1174" s="8" t="s">
        <v>163</v>
      </c>
      <c r="H1174" s="8">
        <v>52</v>
      </c>
      <c r="I1174" s="8" t="s">
        <v>165</v>
      </c>
      <c r="J1174" s="8">
        <v>50.1</v>
      </c>
    </row>
    <row r="1175" spans="1:10" x14ac:dyDescent="0.15">
      <c r="A1175" s="8">
        <v>2008</v>
      </c>
      <c r="B1175" s="9">
        <v>39551</v>
      </c>
      <c r="C1175" s="10">
        <v>205</v>
      </c>
      <c r="D1175" s="11">
        <v>51.05</v>
      </c>
      <c r="E1175" s="11">
        <v>48.95</v>
      </c>
      <c r="F1175" s="8" t="s">
        <v>162</v>
      </c>
      <c r="G1175" s="8" t="s">
        <v>163</v>
      </c>
      <c r="H1175" s="8">
        <v>52</v>
      </c>
      <c r="I1175" s="8" t="s">
        <v>165</v>
      </c>
      <c r="J1175" s="8">
        <v>50.1</v>
      </c>
    </row>
    <row r="1176" spans="1:10" x14ac:dyDescent="0.15">
      <c r="A1176" s="8">
        <v>2008</v>
      </c>
      <c r="B1176" s="9">
        <v>39552</v>
      </c>
      <c r="C1176" s="10">
        <v>204</v>
      </c>
      <c r="D1176" s="11">
        <v>51.05</v>
      </c>
      <c r="E1176" s="11">
        <v>48.95</v>
      </c>
      <c r="F1176" s="8" t="s">
        <v>162</v>
      </c>
      <c r="G1176" s="8" t="s">
        <v>163</v>
      </c>
      <c r="H1176" s="8">
        <v>52</v>
      </c>
      <c r="I1176" s="8" t="s">
        <v>165</v>
      </c>
      <c r="J1176" s="8">
        <v>50.1</v>
      </c>
    </row>
    <row r="1177" spans="1:10" x14ac:dyDescent="0.15">
      <c r="A1177" s="8">
        <v>2008</v>
      </c>
      <c r="B1177" s="9">
        <v>39553</v>
      </c>
      <c r="C1177" s="10">
        <v>203</v>
      </c>
      <c r="D1177" s="11">
        <v>51.05</v>
      </c>
      <c r="E1177" s="11">
        <v>48.95</v>
      </c>
      <c r="F1177" s="8" t="s">
        <v>162</v>
      </c>
      <c r="G1177" s="8" t="s">
        <v>163</v>
      </c>
      <c r="H1177" s="8">
        <v>52</v>
      </c>
      <c r="I1177" s="8" t="s">
        <v>165</v>
      </c>
      <c r="J1177" s="8">
        <v>50.1</v>
      </c>
    </row>
    <row r="1178" spans="1:10" x14ac:dyDescent="0.15">
      <c r="A1178" s="8">
        <v>2008</v>
      </c>
      <c r="B1178" s="9">
        <v>39554</v>
      </c>
      <c r="C1178" s="10">
        <v>202</v>
      </c>
      <c r="D1178" s="11">
        <v>51.05</v>
      </c>
      <c r="E1178" s="11">
        <v>48.95</v>
      </c>
      <c r="F1178" s="8" t="s">
        <v>162</v>
      </c>
      <c r="G1178" s="8" t="s">
        <v>163</v>
      </c>
      <c r="H1178" s="8">
        <v>52</v>
      </c>
      <c r="I1178" s="8" t="s">
        <v>165</v>
      </c>
      <c r="J1178" s="8">
        <v>50.1</v>
      </c>
    </row>
    <row r="1179" spans="1:10" x14ac:dyDescent="0.15">
      <c r="A1179" s="8">
        <v>2008</v>
      </c>
      <c r="B1179" s="9">
        <v>39555</v>
      </c>
      <c r="C1179" s="10">
        <v>201</v>
      </c>
      <c r="D1179" s="11">
        <v>51.05</v>
      </c>
      <c r="E1179" s="11">
        <v>48.95</v>
      </c>
      <c r="F1179" s="8" t="s">
        <v>162</v>
      </c>
      <c r="G1179" s="8" t="s">
        <v>163</v>
      </c>
      <c r="H1179" s="8">
        <v>52</v>
      </c>
      <c r="I1179" s="8" t="s">
        <v>165</v>
      </c>
      <c r="J1179" s="8">
        <v>50.1</v>
      </c>
    </row>
    <row r="1180" spans="1:10" x14ac:dyDescent="0.15">
      <c r="A1180" s="8">
        <v>2008</v>
      </c>
      <c r="B1180" s="9">
        <v>39556</v>
      </c>
      <c r="C1180" s="10">
        <v>200</v>
      </c>
      <c r="D1180" s="11">
        <v>51.05</v>
      </c>
      <c r="E1180" s="11">
        <v>48.95</v>
      </c>
      <c r="F1180" s="8" t="s">
        <v>162</v>
      </c>
      <c r="G1180" s="8" t="s">
        <v>163</v>
      </c>
      <c r="H1180" s="8">
        <v>52</v>
      </c>
      <c r="I1180" s="8" t="s">
        <v>165</v>
      </c>
      <c r="J1180" s="8">
        <v>50.1</v>
      </c>
    </row>
    <row r="1181" spans="1:10" x14ac:dyDescent="0.15">
      <c r="A1181" s="8">
        <v>2008</v>
      </c>
      <c r="B1181" s="9">
        <v>39557</v>
      </c>
      <c r="C1181" s="10">
        <v>199</v>
      </c>
      <c r="D1181" s="11">
        <v>51.05</v>
      </c>
      <c r="E1181" s="11">
        <v>48.95</v>
      </c>
      <c r="F1181" s="8" t="s">
        <v>162</v>
      </c>
      <c r="G1181" s="8" t="s">
        <v>163</v>
      </c>
      <c r="H1181" s="8">
        <v>52</v>
      </c>
      <c r="I1181" s="8" t="s">
        <v>165</v>
      </c>
      <c r="J1181" s="8">
        <v>50.1</v>
      </c>
    </row>
    <row r="1182" spans="1:10" x14ac:dyDescent="0.15">
      <c r="A1182" s="8">
        <v>2008</v>
      </c>
      <c r="B1182" s="9">
        <v>39558</v>
      </c>
      <c r="C1182" s="10">
        <v>198</v>
      </c>
      <c r="D1182" s="11">
        <v>51.05</v>
      </c>
      <c r="E1182" s="11">
        <v>48.95</v>
      </c>
      <c r="F1182" s="8" t="s">
        <v>162</v>
      </c>
      <c r="G1182" s="8" t="s">
        <v>163</v>
      </c>
      <c r="H1182" s="8">
        <v>52</v>
      </c>
      <c r="I1182" s="8" t="s">
        <v>165</v>
      </c>
      <c r="J1182" s="8">
        <v>50.1</v>
      </c>
    </row>
    <row r="1183" spans="1:10" x14ac:dyDescent="0.15">
      <c r="A1183" s="8">
        <v>2008</v>
      </c>
      <c r="B1183" s="9">
        <v>39559</v>
      </c>
      <c r="C1183" s="10">
        <v>197</v>
      </c>
      <c r="D1183" s="11">
        <v>51.05</v>
      </c>
      <c r="E1183" s="11">
        <v>48.95</v>
      </c>
      <c r="F1183" s="8" t="s">
        <v>162</v>
      </c>
      <c r="G1183" s="8" t="s">
        <v>163</v>
      </c>
      <c r="H1183" s="8">
        <v>52</v>
      </c>
      <c r="I1183" s="8" t="s">
        <v>165</v>
      </c>
      <c r="J1183" s="8">
        <v>50.1</v>
      </c>
    </row>
    <row r="1184" spans="1:10" x14ac:dyDescent="0.15">
      <c r="A1184" s="8">
        <v>2008</v>
      </c>
      <c r="B1184" s="9">
        <v>39560</v>
      </c>
      <c r="C1184" s="10">
        <v>196</v>
      </c>
      <c r="D1184" s="11">
        <v>51.05</v>
      </c>
      <c r="E1184" s="11">
        <v>48.95</v>
      </c>
      <c r="F1184" s="8" t="s">
        <v>162</v>
      </c>
      <c r="G1184" s="8" t="s">
        <v>163</v>
      </c>
      <c r="H1184" s="8">
        <v>52</v>
      </c>
      <c r="I1184" s="8" t="s">
        <v>165</v>
      </c>
      <c r="J1184" s="8">
        <v>50.1</v>
      </c>
    </row>
    <row r="1185" spans="1:10" x14ac:dyDescent="0.15">
      <c r="A1185" s="8">
        <v>2008</v>
      </c>
      <c r="B1185" s="9">
        <v>39561</v>
      </c>
      <c r="C1185" s="10">
        <v>195</v>
      </c>
      <c r="D1185" s="11">
        <v>51.05</v>
      </c>
      <c r="E1185" s="11">
        <v>48.95</v>
      </c>
      <c r="F1185" s="8" t="s">
        <v>162</v>
      </c>
      <c r="G1185" s="8" t="s">
        <v>163</v>
      </c>
      <c r="H1185" s="8">
        <v>52</v>
      </c>
      <c r="I1185" s="8" t="s">
        <v>165</v>
      </c>
      <c r="J1185" s="8">
        <v>50.1</v>
      </c>
    </row>
    <row r="1186" spans="1:10" x14ac:dyDescent="0.15">
      <c r="A1186" s="8">
        <v>2008</v>
      </c>
      <c r="B1186" s="9">
        <v>39562</v>
      </c>
      <c r="C1186" s="10">
        <v>194</v>
      </c>
      <c r="D1186" s="11">
        <v>51.05</v>
      </c>
      <c r="E1186" s="11">
        <v>48.95</v>
      </c>
      <c r="F1186" s="8" t="s">
        <v>162</v>
      </c>
      <c r="G1186" s="8" t="s">
        <v>163</v>
      </c>
      <c r="H1186" s="8">
        <v>52</v>
      </c>
      <c r="I1186" s="8" t="s">
        <v>165</v>
      </c>
      <c r="J1186" s="8">
        <v>50.1</v>
      </c>
    </row>
    <row r="1187" spans="1:10" x14ac:dyDescent="0.15">
      <c r="A1187" s="8">
        <v>2008</v>
      </c>
      <c r="B1187" s="9">
        <v>39563</v>
      </c>
      <c r="C1187" s="10">
        <v>193</v>
      </c>
      <c r="D1187" s="11">
        <v>51.05</v>
      </c>
      <c r="E1187" s="11">
        <v>48.95</v>
      </c>
      <c r="F1187" s="8" t="s">
        <v>162</v>
      </c>
      <c r="G1187" s="8" t="s">
        <v>163</v>
      </c>
      <c r="H1187" s="8">
        <v>52</v>
      </c>
      <c r="I1187" s="8" t="s">
        <v>165</v>
      </c>
      <c r="J1187" s="8">
        <v>50.1</v>
      </c>
    </row>
    <row r="1188" spans="1:10" x14ac:dyDescent="0.15">
      <c r="A1188" s="8">
        <v>2008</v>
      </c>
      <c r="B1188" s="9">
        <v>39564</v>
      </c>
      <c r="C1188" s="10">
        <v>192</v>
      </c>
      <c r="D1188" s="11">
        <v>51.05</v>
      </c>
      <c r="E1188" s="11">
        <v>48.95</v>
      </c>
      <c r="F1188" s="8" t="s">
        <v>162</v>
      </c>
      <c r="G1188" s="8" t="s">
        <v>163</v>
      </c>
      <c r="H1188" s="8">
        <v>52</v>
      </c>
      <c r="I1188" s="8" t="s">
        <v>165</v>
      </c>
      <c r="J1188" s="8">
        <v>50.1</v>
      </c>
    </row>
    <row r="1189" spans="1:10" x14ac:dyDescent="0.15">
      <c r="A1189" s="8">
        <v>2008</v>
      </c>
      <c r="B1189" s="9">
        <v>39565</v>
      </c>
      <c r="C1189" s="10">
        <v>191</v>
      </c>
      <c r="D1189" s="11">
        <v>51.05</v>
      </c>
      <c r="E1189" s="11">
        <v>48.95</v>
      </c>
      <c r="F1189" s="8" t="s">
        <v>162</v>
      </c>
      <c r="G1189" s="8" t="s">
        <v>163</v>
      </c>
      <c r="H1189" s="8">
        <v>52</v>
      </c>
      <c r="I1189" s="8" t="s">
        <v>165</v>
      </c>
      <c r="J1189" s="8">
        <v>50.1</v>
      </c>
    </row>
    <row r="1190" spans="1:10" x14ac:dyDescent="0.15">
      <c r="A1190" s="8">
        <v>2008</v>
      </c>
      <c r="B1190" s="9">
        <v>39566</v>
      </c>
      <c r="C1190" s="10">
        <v>190</v>
      </c>
      <c r="D1190" s="11">
        <v>51.05</v>
      </c>
      <c r="E1190" s="11">
        <v>48.95</v>
      </c>
      <c r="F1190" s="8" t="s">
        <v>162</v>
      </c>
      <c r="G1190" s="8" t="s">
        <v>163</v>
      </c>
      <c r="H1190" s="8">
        <v>52</v>
      </c>
      <c r="I1190" s="8" t="s">
        <v>165</v>
      </c>
      <c r="J1190" s="8">
        <v>50.1</v>
      </c>
    </row>
    <row r="1191" spans="1:10" x14ac:dyDescent="0.15">
      <c r="A1191" s="8">
        <v>2008</v>
      </c>
      <c r="B1191" s="9">
        <v>39567</v>
      </c>
      <c r="C1191" s="10">
        <v>189</v>
      </c>
      <c r="D1191" s="11">
        <v>51.05</v>
      </c>
      <c r="E1191" s="11">
        <v>48.95</v>
      </c>
      <c r="F1191" s="8" t="s">
        <v>162</v>
      </c>
      <c r="G1191" s="8" t="s">
        <v>163</v>
      </c>
      <c r="H1191" s="8">
        <v>52</v>
      </c>
      <c r="I1191" s="8" t="s">
        <v>165</v>
      </c>
      <c r="J1191" s="8">
        <v>50.1</v>
      </c>
    </row>
    <row r="1192" spans="1:10" x14ac:dyDescent="0.15">
      <c r="A1192" s="8">
        <v>2008</v>
      </c>
      <c r="B1192" s="9">
        <v>39568</v>
      </c>
      <c r="C1192" s="10">
        <v>188</v>
      </c>
      <c r="D1192" s="11">
        <v>51.150000000000006</v>
      </c>
      <c r="E1192" s="11">
        <v>48.849999999999994</v>
      </c>
      <c r="F1192" s="8" t="s">
        <v>162</v>
      </c>
      <c r="G1192" s="8" t="s">
        <v>163</v>
      </c>
      <c r="H1192" s="8">
        <v>52.2</v>
      </c>
      <c r="I1192" s="8" t="s">
        <v>165</v>
      </c>
      <c r="J1192" s="8">
        <v>50.1</v>
      </c>
    </row>
    <row r="1193" spans="1:10" x14ac:dyDescent="0.15">
      <c r="A1193" s="8">
        <v>2008</v>
      </c>
      <c r="B1193" s="9">
        <v>39569</v>
      </c>
      <c r="C1193" s="10">
        <v>187</v>
      </c>
      <c r="D1193" s="11">
        <v>51.150000000000006</v>
      </c>
      <c r="E1193" s="11">
        <v>48.849999999999994</v>
      </c>
      <c r="F1193" s="8" t="s">
        <v>162</v>
      </c>
      <c r="G1193" s="8" t="s">
        <v>163</v>
      </c>
      <c r="H1193" s="8">
        <v>52.2</v>
      </c>
      <c r="I1193" s="8" t="s">
        <v>165</v>
      </c>
      <c r="J1193" s="8">
        <v>50.1</v>
      </c>
    </row>
    <row r="1194" spans="1:10" x14ac:dyDescent="0.15">
      <c r="A1194" s="8">
        <v>2008</v>
      </c>
      <c r="B1194" s="9">
        <v>39570</v>
      </c>
      <c r="C1194" s="10">
        <v>186</v>
      </c>
      <c r="D1194" s="11">
        <v>51.150000000000006</v>
      </c>
      <c r="E1194" s="11">
        <v>48.849999999999994</v>
      </c>
      <c r="F1194" s="8" t="s">
        <v>162</v>
      </c>
      <c r="G1194" s="8" t="s">
        <v>163</v>
      </c>
      <c r="H1194" s="8">
        <v>52.2</v>
      </c>
      <c r="I1194" s="8" t="s">
        <v>165</v>
      </c>
      <c r="J1194" s="8">
        <v>50.1</v>
      </c>
    </row>
    <row r="1195" spans="1:10" x14ac:dyDescent="0.15">
      <c r="A1195" s="8">
        <v>2008</v>
      </c>
      <c r="B1195" s="9">
        <v>39571</v>
      </c>
      <c r="C1195" s="10">
        <v>185</v>
      </c>
      <c r="D1195" s="11">
        <v>51.150000000000006</v>
      </c>
      <c r="E1195" s="11">
        <v>48.849999999999994</v>
      </c>
      <c r="F1195" s="8" t="s">
        <v>162</v>
      </c>
      <c r="G1195" s="8" t="s">
        <v>163</v>
      </c>
      <c r="H1195" s="8">
        <v>52.2</v>
      </c>
      <c r="I1195" s="8" t="s">
        <v>165</v>
      </c>
      <c r="J1195" s="8">
        <v>50.1</v>
      </c>
    </row>
    <row r="1196" spans="1:10" x14ac:dyDescent="0.15">
      <c r="A1196" s="8">
        <v>2008</v>
      </c>
      <c r="B1196" s="9">
        <v>39572</v>
      </c>
      <c r="C1196" s="10">
        <v>184</v>
      </c>
      <c r="D1196" s="11">
        <v>51.150000000000006</v>
      </c>
      <c r="E1196" s="11">
        <v>48.849999999999994</v>
      </c>
      <c r="F1196" s="8" t="s">
        <v>162</v>
      </c>
      <c r="G1196" s="8" t="s">
        <v>163</v>
      </c>
      <c r="H1196" s="8">
        <v>52.2</v>
      </c>
      <c r="I1196" s="8" t="s">
        <v>165</v>
      </c>
      <c r="J1196" s="8">
        <v>50.1</v>
      </c>
    </row>
    <row r="1197" spans="1:10" x14ac:dyDescent="0.15">
      <c r="A1197" s="8">
        <v>2008</v>
      </c>
      <c r="B1197" s="9">
        <v>39573</v>
      </c>
      <c r="C1197" s="10">
        <v>183</v>
      </c>
      <c r="D1197" s="11">
        <v>51.150000000000006</v>
      </c>
      <c r="E1197" s="11">
        <v>48.849999999999994</v>
      </c>
      <c r="F1197" s="8" t="s">
        <v>162</v>
      </c>
      <c r="G1197" s="8" t="s">
        <v>163</v>
      </c>
      <c r="H1197" s="8">
        <v>52.2</v>
      </c>
      <c r="I1197" s="8" t="s">
        <v>165</v>
      </c>
      <c r="J1197" s="8">
        <v>50.1</v>
      </c>
    </row>
    <row r="1198" spans="1:10" x14ac:dyDescent="0.15">
      <c r="A1198" s="8">
        <v>2008</v>
      </c>
      <c r="B1198" s="9">
        <v>39574</v>
      </c>
      <c r="C1198" s="10">
        <v>182</v>
      </c>
      <c r="D1198" s="11">
        <v>51.150000000000006</v>
      </c>
      <c r="E1198" s="11">
        <v>48.849999999999994</v>
      </c>
      <c r="F1198" s="8" t="s">
        <v>162</v>
      </c>
      <c r="G1198" s="8" t="s">
        <v>163</v>
      </c>
      <c r="H1198" s="8">
        <v>52.2</v>
      </c>
      <c r="I1198" s="8" t="s">
        <v>165</v>
      </c>
      <c r="J1198" s="8">
        <v>50.1</v>
      </c>
    </row>
    <row r="1199" spans="1:10" x14ac:dyDescent="0.15">
      <c r="A1199" s="8">
        <v>2008</v>
      </c>
      <c r="B1199" s="9">
        <v>39575</v>
      </c>
      <c r="C1199" s="10">
        <v>181</v>
      </c>
      <c r="D1199" s="11">
        <v>51.150000000000006</v>
      </c>
      <c r="E1199" s="11">
        <v>48.849999999999994</v>
      </c>
      <c r="F1199" s="8" t="s">
        <v>162</v>
      </c>
      <c r="G1199" s="8" t="s">
        <v>163</v>
      </c>
      <c r="H1199" s="8">
        <v>52.2</v>
      </c>
      <c r="I1199" s="8" t="s">
        <v>165</v>
      </c>
      <c r="J1199" s="8">
        <v>50.1</v>
      </c>
    </row>
    <row r="1200" spans="1:10" x14ac:dyDescent="0.15">
      <c r="A1200" s="8">
        <v>2008</v>
      </c>
      <c r="B1200" s="9">
        <v>39576</v>
      </c>
      <c r="C1200" s="10">
        <v>180</v>
      </c>
      <c r="D1200" s="11">
        <v>51.150000000000006</v>
      </c>
      <c r="E1200" s="11">
        <v>48.849999999999994</v>
      </c>
      <c r="F1200" s="8" t="s">
        <v>162</v>
      </c>
      <c r="G1200" s="8" t="s">
        <v>163</v>
      </c>
      <c r="H1200" s="8">
        <v>52.2</v>
      </c>
      <c r="I1200" s="8" t="s">
        <v>165</v>
      </c>
      <c r="J1200" s="8">
        <v>50.1</v>
      </c>
    </row>
    <row r="1201" spans="1:10" x14ac:dyDescent="0.15">
      <c r="A1201" s="8">
        <v>2008</v>
      </c>
      <c r="B1201" s="9">
        <v>39577</v>
      </c>
      <c r="C1201" s="10">
        <v>179</v>
      </c>
      <c r="D1201" s="11">
        <v>51.150000000000006</v>
      </c>
      <c r="E1201" s="11">
        <v>48.849999999999994</v>
      </c>
      <c r="F1201" s="8" t="s">
        <v>162</v>
      </c>
      <c r="G1201" s="8" t="s">
        <v>163</v>
      </c>
      <c r="H1201" s="8">
        <v>52.2</v>
      </c>
      <c r="I1201" s="8" t="s">
        <v>165</v>
      </c>
      <c r="J1201" s="8">
        <v>50.1</v>
      </c>
    </row>
    <row r="1202" spans="1:10" x14ac:dyDescent="0.15">
      <c r="A1202" s="8">
        <v>2008</v>
      </c>
      <c r="B1202" s="9">
        <v>39578</v>
      </c>
      <c r="C1202" s="10">
        <v>178</v>
      </c>
      <c r="D1202" s="11">
        <v>51.150000000000006</v>
      </c>
      <c r="E1202" s="11">
        <v>48.849999999999994</v>
      </c>
      <c r="F1202" s="8" t="s">
        <v>162</v>
      </c>
      <c r="G1202" s="8" t="s">
        <v>163</v>
      </c>
      <c r="H1202" s="8">
        <v>52.2</v>
      </c>
      <c r="I1202" s="8" t="s">
        <v>165</v>
      </c>
      <c r="J1202" s="8">
        <v>50.1</v>
      </c>
    </row>
    <row r="1203" spans="1:10" x14ac:dyDescent="0.15">
      <c r="A1203" s="8">
        <v>2008</v>
      </c>
      <c r="B1203" s="9">
        <v>39579</v>
      </c>
      <c r="C1203" s="10">
        <v>177</v>
      </c>
      <c r="D1203" s="11">
        <v>51.150000000000006</v>
      </c>
      <c r="E1203" s="11">
        <v>48.849999999999994</v>
      </c>
      <c r="F1203" s="8" t="s">
        <v>162</v>
      </c>
      <c r="G1203" s="8" t="s">
        <v>163</v>
      </c>
      <c r="H1203" s="8">
        <v>52.2</v>
      </c>
      <c r="I1203" s="8" t="s">
        <v>165</v>
      </c>
      <c r="J1203" s="8">
        <v>50.1</v>
      </c>
    </row>
    <row r="1204" spans="1:10" x14ac:dyDescent="0.15">
      <c r="A1204" s="8">
        <v>2008</v>
      </c>
      <c r="B1204" s="9">
        <v>39580</v>
      </c>
      <c r="C1204" s="10">
        <v>176</v>
      </c>
      <c r="D1204" s="11">
        <v>51.150000000000006</v>
      </c>
      <c r="E1204" s="11">
        <v>48.849999999999994</v>
      </c>
      <c r="F1204" s="8" t="s">
        <v>162</v>
      </c>
      <c r="G1204" s="8" t="s">
        <v>163</v>
      </c>
      <c r="H1204" s="8">
        <v>52.2</v>
      </c>
      <c r="I1204" s="8" t="s">
        <v>165</v>
      </c>
      <c r="J1204" s="8">
        <v>50.1</v>
      </c>
    </row>
    <row r="1205" spans="1:10" x14ac:dyDescent="0.15">
      <c r="A1205" s="8">
        <v>2008</v>
      </c>
      <c r="B1205" s="9">
        <v>39581</v>
      </c>
      <c r="C1205" s="10">
        <v>175</v>
      </c>
      <c r="D1205" s="11">
        <v>51.150000000000006</v>
      </c>
      <c r="E1205" s="11">
        <v>48.849999999999994</v>
      </c>
      <c r="F1205" s="8" t="s">
        <v>162</v>
      </c>
      <c r="G1205" s="8" t="s">
        <v>163</v>
      </c>
      <c r="H1205" s="8">
        <v>52.2</v>
      </c>
      <c r="I1205" s="8" t="s">
        <v>165</v>
      </c>
      <c r="J1205" s="8">
        <v>50.1</v>
      </c>
    </row>
    <row r="1206" spans="1:10" x14ac:dyDescent="0.15">
      <c r="A1206" s="8">
        <v>2008</v>
      </c>
      <c r="B1206" s="9">
        <v>39582</v>
      </c>
      <c r="C1206" s="10">
        <v>174</v>
      </c>
      <c r="D1206" s="11">
        <v>51.150000000000006</v>
      </c>
      <c r="E1206" s="11">
        <v>48.849999999999994</v>
      </c>
      <c r="F1206" s="8" t="s">
        <v>162</v>
      </c>
      <c r="G1206" s="8" t="s">
        <v>163</v>
      </c>
      <c r="H1206" s="8">
        <v>52.2</v>
      </c>
      <c r="I1206" s="8" t="s">
        <v>165</v>
      </c>
      <c r="J1206" s="8">
        <v>50.1</v>
      </c>
    </row>
    <row r="1207" spans="1:10" x14ac:dyDescent="0.15">
      <c r="A1207" s="8">
        <v>2008</v>
      </c>
      <c r="B1207" s="9">
        <v>39583</v>
      </c>
      <c r="C1207" s="10">
        <v>173</v>
      </c>
      <c r="D1207" s="11">
        <v>51.150000000000006</v>
      </c>
      <c r="E1207" s="11">
        <v>48.849999999999994</v>
      </c>
      <c r="F1207" s="8" t="s">
        <v>162</v>
      </c>
      <c r="G1207" s="8" t="s">
        <v>163</v>
      </c>
      <c r="H1207" s="8">
        <v>52.2</v>
      </c>
      <c r="I1207" s="8" t="s">
        <v>165</v>
      </c>
      <c r="J1207" s="8">
        <v>50.1</v>
      </c>
    </row>
    <row r="1208" spans="1:10" x14ac:dyDescent="0.15">
      <c r="A1208" s="8">
        <v>2008</v>
      </c>
      <c r="B1208" s="9">
        <v>39584</v>
      </c>
      <c r="C1208" s="10">
        <v>172</v>
      </c>
      <c r="D1208" s="11">
        <v>51.150000000000006</v>
      </c>
      <c r="E1208" s="11">
        <v>48.849999999999994</v>
      </c>
      <c r="F1208" s="8" t="s">
        <v>162</v>
      </c>
      <c r="G1208" s="8" t="s">
        <v>163</v>
      </c>
      <c r="H1208" s="8">
        <v>52.2</v>
      </c>
      <c r="I1208" s="8" t="s">
        <v>165</v>
      </c>
      <c r="J1208" s="8">
        <v>50.1</v>
      </c>
    </row>
    <row r="1209" spans="1:10" x14ac:dyDescent="0.15">
      <c r="A1209" s="8">
        <v>2008</v>
      </c>
      <c r="B1209" s="9">
        <v>39585</v>
      </c>
      <c r="C1209" s="10">
        <v>171</v>
      </c>
      <c r="D1209" s="11">
        <v>51.150000000000006</v>
      </c>
      <c r="E1209" s="11">
        <v>48.849999999999994</v>
      </c>
      <c r="F1209" s="8" t="s">
        <v>162</v>
      </c>
      <c r="G1209" s="8" t="s">
        <v>163</v>
      </c>
      <c r="H1209" s="8">
        <v>52.2</v>
      </c>
      <c r="I1209" s="8" t="s">
        <v>165</v>
      </c>
      <c r="J1209" s="8">
        <v>50.1</v>
      </c>
    </row>
    <row r="1210" spans="1:10" x14ac:dyDescent="0.15">
      <c r="A1210" s="8">
        <v>2008</v>
      </c>
      <c r="B1210" s="9">
        <v>39586</v>
      </c>
      <c r="C1210" s="10">
        <v>170</v>
      </c>
      <c r="D1210" s="11">
        <v>51.150000000000006</v>
      </c>
      <c r="E1210" s="11">
        <v>48.849999999999994</v>
      </c>
      <c r="F1210" s="8" t="s">
        <v>162</v>
      </c>
      <c r="G1210" s="8" t="s">
        <v>163</v>
      </c>
      <c r="H1210" s="8">
        <v>52.2</v>
      </c>
      <c r="I1210" s="8" t="s">
        <v>165</v>
      </c>
      <c r="J1210" s="8">
        <v>50.1</v>
      </c>
    </row>
    <row r="1211" spans="1:10" x14ac:dyDescent="0.15">
      <c r="A1211" s="8">
        <v>2008</v>
      </c>
      <c r="B1211" s="9">
        <v>39587</v>
      </c>
      <c r="C1211" s="10">
        <v>169</v>
      </c>
      <c r="D1211" s="11">
        <v>51.150000000000006</v>
      </c>
      <c r="E1211" s="11">
        <v>48.849999999999994</v>
      </c>
      <c r="F1211" s="8" t="s">
        <v>162</v>
      </c>
      <c r="G1211" s="8" t="s">
        <v>163</v>
      </c>
      <c r="H1211" s="8">
        <v>52.2</v>
      </c>
      <c r="I1211" s="8" t="s">
        <v>165</v>
      </c>
      <c r="J1211" s="8">
        <v>50.1</v>
      </c>
    </row>
    <row r="1212" spans="1:10" x14ac:dyDescent="0.15">
      <c r="A1212" s="8">
        <v>2008</v>
      </c>
      <c r="B1212" s="9">
        <v>39588</v>
      </c>
      <c r="C1212" s="10">
        <v>168</v>
      </c>
      <c r="D1212" s="11">
        <v>51.150000000000006</v>
      </c>
      <c r="E1212" s="11">
        <v>48.849999999999994</v>
      </c>
      <c r="F1212" s="8" t="s">
        <v>162</v>
      </c>
      <c r="G1212" s="8" t="s">
        <v>163</v>
      </c>
      <c r="H1212" s="8">
        <v>52.2</v>
      </c>
      <c r="I1212" s="8" t="s">
        <v>165</v>
      </c>
      <c r="J1212" s="8">
        <v>50.1</v>
      </c>
    </row>
    <row r="1213" spans="1:10" x14ac:dyDescent="0.15">
      <c r="A1213" s="8">
        <v>2008</v>
      </c>
      <c r="B1213" s="9">
        <v>39589</v>
      </c>
      <c r="C1213" s="10">
        <v>167</v>
      </c>
      <c r="D1213" s="11">
        <v>51.150000000000006</v>
      </c>
      <c r="E1213" s="11">
        <v>48.849999999999994</v>
      </c>
      <c r="F1213" s="8" t="s">
        <v>162</v>
      </c>
      <c r="G1213" s="8" t="s">
        <v>163</v>
      </c>
      <c r="H1213" s="8">
        <v>52.2</v>
      </c>
      <c r="I1213" s="8" t="s">
        <v>165</v>
      </c>
      <c r="J1213" s="8">
        <v>50.1</v>
      </c>
    </row>
    <row r="1214" spans="1:10" x14ac:dyDescent="0.15">
      <c r="A1214" s="8">
        <v>2008</v>
      </c>
      <c r="B1214" s="9">
        <v>39590</v>
      </c>
      <c r="C1214" s="10">
        <v>166</v>
      </c>
      <c r="D1214" s="11">
        <v>51.150000000000006</v>
      </c>
      <c r="E1214" s="11">
        <v>48.849999999999994</v>
      </c>
      <c r="F1214" s="8" t="s">
        <v>162</v>
      </c>
      <c r="G1214" s="8" t="s">
        <v>163</v>
      </c>
      <c r="H1214" s="8">
        <v>52.2</v>
      </c>
      <c r="I1214" s="8" t="s">
        <v>165</v>
      </c>
      <c r="J1214" s="8">
        <v>50.1</v>
      </c>
    </row>
    <row r="1215" spans="1:10" x14ac:dyDescent="0.15">
      <c r="A1215" s="8">
        <v>2008</v>
      </c>
      <c r="B1215" s="9">
        <v>39591</v>
      </c>
      <c r="C1215" s="10">
        <v>165</v>
      </c>
      <c r="D1215" s="11">
        <v>51.150000000000006</v>
      </c>
      <c r="E1215" s="11">
        <v>48.849999999999994</v>
      </c>
      <c r="F1215" s="8" t="s">
        <v>162</v>
      </c>
      <c r="G1215" s="8" t="s">
        <v>163</v>
      </c>
      <c r="H1215" s="8">
        <v>52.2</v>
      </c>
      <c r="I1215" s="8" t="s">
        <v>165</v>
      </c>
      <c r="J1215" s="8">
        <v>50.1</v>
      </c>
    </row>
    <row r="1216" spans="1:10" x14ac:dyDescent="0.15">
      <c r="A1216" s="8">
        <v>2008</v>
      </c>
      <c r="B1216" s="9">
        <v>39592</v>
      </c>
      <c r="C1216" s="10">
        <v>164</v>
      </c>
      <c r="D1216" s="11">
        <v>51.150000000000006</v>
      </c>
      <c r="E1216" s="11">
        <v>48.849999999999994</v>
      </c>
      <c r="F1216" s="8" t="s">
        <v>162</v>
      </c>
      <c r="G1216" s="8" t="s">
        <v>163</v>
      </c>
      <c r="H1216" s="8">
        <v>52.2</v>
      </c>
      <c r="I1216" s="8" t="s">
        <v>165</v>
      </c>
      <c r="J1216" s="8">
        <v>50.1</v>
      </c>
    </row>
    <row r="1217" spans="1:10" x14ac:dyDescent="0.15">
      <c r="A1217" s="8">
        <v>2008</v>
      </c>
      <c r="B1217" s="9">
        <v>39593</v>
      </c>
      <c r="C1217" s="10">
        <v>163</v>
      </c>
      <c r="D1217" s="11">
        <v>51.150000000000006</v>
      </c>
      <c r="E1217" s="11">
        <v>48.849999999999994</v>
      </c>
      <c r="F1217" s="8" t="s">
        <v>162</v>
      </c>
      <c r="G1217" s="8" t="s">
        <v>163</v>
      </c>
      <c r="H1217" s="8">
        <v>52.2</v>
      </c>
      <c r="I1217" s="8" t="s">
        <v>165</v>
      </c>
      <c r="J1217" s="8">
        <v>50.1</v>
      </c>
    </row>
    <row r="1218" spans="1:10" x14ac:dyDescent="0.15">
      <c r="A1218" s="8">
        <v>2008</v>
      </c>
      <c r="B1218" s="9">
        <v>39594</v>
      </c>
      <c r="C1218" s="10">
        <v>162</v>
      </c>
      <c r="D1218" s="11">
        <v>51.150000000000006</v>
      </c>
      <c r="E1218" s="11">
        <v>48.849999999999994</v>
      </c>
      <c r="F1218" s="8" t="s">
        <v>162</v>
      </c>
      <c r="G1218" s="8" t="s">
        <v>163</v>
      </c>
      <c r="H1218" s="8">
        <v>52.2</v>
      </c>
      <c r="I1218" s="8" t="s">
        <v>165</v>
      </c>
      <c r="J1218" s="8">
        <v>50.1</v>
      </c>
    </row>
    <row r="1219" spans="1:10" x14ac:dyDescent="0.15">
      <c r="A1219" s="8">
        <v>2008</v>
      </c>
      <c r="B1219" s="9">
        <v>39595</v>
      </c>
      <c r="C1219" s="10">
        <v>161</v>
      </c>
      <c r="D1219" s="11">
        <v>51.150000000000006</v>
      </c>
      <c r="E1219" s="11">
        <v>48.849999999999994</v>
      </c>
      <c r="F1219" s="8" t="s">
        <v>162</v>
      </c>
      <c r="G1219" s="8" t="s">
        <v>163</v>
      </c>
      <c r="H1219" s="8">
        <v>52.2</v>
      </c>
      <c r="I1219" s="8" t="s">
        <v>165</v>
      </c>
      <c r="J1219" s="8">
        <v>50.1</v>
      </c>
    </row>
    <row r="1220" spans="1:10" x14ac:dyDescent="0.15">
      <c r="A1220" s="8">
        <v>2008</v>
      </c>
      <c r="B1220" s="9">
        <v>39596</v>
      </c>
      <c r="C1220" s="10">
        <v>160</v>
      </c>
      <c r="D1220" s="11">
        <v>51.150000000000006</v>
      </c>
      <c r="E1220" s="11">
        <v>48.849999999999994</v>
      </c>
      <c r="F1220" s="8" t="s">
        <v>162</v>
      </c>
      <c r="G1220" s="8" t="s">
        <v>163</v>
      </c>
      <c r="H1220" s="8">
        <v>52.2</v>
      </c>
      <c r="I1220" s="8" t="s">
        <v>165</v>
      </c>
      <c r="J1220" s="8">
        <v>50.1</v>
      </c>
    </row>
    <row r="1221" spans="1:10" x14ac:dyDescent="0.15">
      <c r="A1221" s="8">
        <v>2008</v>
      </c>
      <c r="B1221" s="9">
        <v>39597</v>
      </c>
      <c r="C1221" s="10">
        <v>159</v>
      </c>
      <c r="D1221" s="11">
        <v>51.150000000000006</v>
      </c>
      <c r="E1221" s="11">
        <v>48.849999999999994</v>
      </c>
      <c r="F1221" s="8" t="s">
        <v>162</v>
      </c>
      <c r="G1221" s="8" t="s">
        <v>163</v>
      </c>
      <c r="H1221" s="8">
        <v>52.2</v>
      </c>
      <c r="I1221" s="8" t="s">
        <v>165</v>
      </c>
      <c r="J1221" s="8">
        <v>50.1</v>
      </c>
    </row>
    <row r="1222" spans="1:10" x14ac:dyDescent="0.15">
      <c r="A1222" s="8">
        <v>2008</v>
      </c>
      <c r="B1222" s="9">
        <v>39598</v>
      </c>
      <c r="C1222" s="10">
        <v>158</v>
      </c>
      <c r="D1222" s="11">
        <v>51.150000000000006</v>
      </c>
      <c r="E1222" s="11">
        <v>48.849999999999994</v>
      </c>
      <c r="F1222" s="8" t="s">
        <v>162</v>
      </c>
      <c r="G1222" s="8" t="s">
        <v>163</v>
      </c>
      <c r="H1222" s="8">
        <v>52.2</v>
      </c>
      <c r="I1222" s="8" t="s">
        <v>165</v>
      </c>
      <c r="J1222" s="8">
        <v>50.1</v>
      </c>
    </row>
    <row r="1223" spans="1:10" x14ac:dyDescent="0.15">
      <c r="A1223" s="8">
        <v>2008</v>
      </c>
      <c r="B1223" s="9">
        <v>39599</v>
      </c>
      <c r="C1223" s="10">
        <v>157</v>
      </c>
      <c r="D1223" s="11">
        <v>51.150000000000006</v>
      </c>
      <c r="E1223" s="11">
        <v>48.849999999999994</v>
      </c>
      <c r="F1223" s="8" t="s">
        <v>162</v>
      </c>
      <c r="G1223" s="8" t="s">
        <v>163</v>
      </c>
      <c r="H1223" s="8">
        <v>52.2</v>
      </c>
      <c r="I1223" s="8" t="s">
        <v>165</v>
      </c>
      <c r="J1223" s="8">
        <v>50.1</v>
      </c>
    </row>
    <row r="1224" spans="1:10" x14ac:dyDescent="0.15">
      <c r="A1224" s="8">
        <v>2008</v>
      </c>
      <c r="B1224" s="9">
        <v>39600</v>
      </c>
      <c r="C1224" s="10">
        <v>156</v>
      </c>
      <c r="D1224" s="11">
        <v>51.150000000000006</v>
      </c>
      <c r="E1224" s="11">
        <v>48.849999999999994</v>
      </c>
      <c r="F1224" s="8" t="s">
        <v>162</v>
      </c>
      <c r="G1224" s="8" t="s">
        <v>163</v>
      </c>
      <c r="H1224" s="8">
        <v>52.2</v>
      </c>
      <c r="I1224" s="8" t="s">
        <v>165</v>
      </c>
      <c r="J1224" s="8">
        <v>50.1</v>
      </c>
    </row>
    <row r="1225" spans="1:10" x14ac:dyDescent="0.15">
      <c r="A1225" s="8">
        <v>2008</v>
      </c>
      <c r="B1225" s="9">
        <v>39601</v>
      </c>
      <c r="C1225" s="10">
        <v>155</v>
      </c>
      <c r="D1225" s="11">
        <v>51.150000000000006</v>
      </c>
      <c r="E1225" s="11">
        <v>48.849999999999994</v>
      </c>
      <c r="F1225" s="8" t="s">
        <v>162</v>
      </c>
      <c r="G1225" s="8" t="s">
        <v>163</v>
      </c>
      <c r="H1225" s="8">
        <v>52.2</v>
      </c>
      <c r="I1225" s="8" t="s">
        <v>165</v>
      </c>
      <c r="J1225" s="8">
        <v>50.1</v>
      </c>
    </row>
    <row r="1226" spans="1:10" x14ac:dyDescent="0.15">
      <c r="A1226" s="8">
        <v>2008</v>
      </c>
      <c r="B1226" s="9">
        <v>39602</v>
      </c>
      <c r="C1226" s="10">
        <v>154</v>
      </c>
      <c r="D1226" s="11">
        <v>51.150000000000006</v>
      </c>
      <c r="E1226" s="11">
        <v>48.849999999999994</v>
      </c>
      <c r="F1226" s="8" t="s">
        <v>162</v>
      </c>
      <c r="G1226" s="8" t="s">
        <v>163</v>
      </c>
      <c r="H1226" s="8">
        <v>52.2</v>
      </c>
      <c r="I1226" s="8" t="s">
        <v>165</v>
      </c>
      <c r="J1226" s="8">
        <v>50.1</v>
      </c>
    </row>
    <row r="1227" spans="1:10" x14ac:dyDescent="0.15">
      <c r="A1227" s="8">
        <v>2008</v>
      </c>
      <c r="B1227" s="9">
        <v>39603</v>
      </c>
      <c r="C1227" s="10">
        <v>153</v>
      </c>
      <c r="D1227" s="11">
        <v>51.150000000000006</v>
      </c>
      <c r="E1227" s="11">
        <v>48.849999999999994</v>
      </c>
      <c r="F1227" s="8" t="s">
        <v>162</v>
      </c>
      <c r="G1227" s="8" t="s">
        <v>163</v>
      </c>
      <c r="H1227" s="8">
        <v>52.2</v>
      </c>
      <c r="I1227" s="8" t="s">
        <v>165</v>
      </c>
      <c r="J1227" s="8">
        <v>50.1</v>
      </c>
    </row>
    <row r="1228" spans="1:10" x14ac:dyDescent="0.15">
      <c r="A1228" s="8">
        <v>2008</v>
      </c>
      <c r="B1228" s="9">
        <v>39604</v>
      </c>
      <c r="C1228" s="10">
        <v>152</v>
      </c>
      <c r="D1228" s="11">
        <v>51.150000000000006</v>
      </c>
      <c r="E1228" s="11">
        <v>48.849999999999994</v>
      </c>
      <c r="F1228" s="8" t="s">
        <v>162</v>
      </c>
      <c r="G1228" s="8" t="s">
        <v>163</v>
      </c>
      <c r="H1228" s="8">
        <v>52.2</v>
      </c>
      <c r="I1228" s="8" t="s">
        <v>165</v>
      </c>
      <c r="J1228" s="8">
        <v>50.1</v>
      </c>
    </row>
    <row r="1229" spans="1:10" x14ac:dyDescent="0.15">
      <c r="A1229" s="8">
        <v>2008</v>
      </c>
      <c r="B1229" s="9">
        <v>39605</v>
      </c>
      <c r="C1229" s="10">
        <v>151</v>
      </c>
      <c r="D1229" s="11">
        <v>51.150000000000006</v>
      </c>
      <c r="E1229" s="11">
        <v>48.849999999999994</v>
      </c>
      <c r="F1229" s="8" t="s">
        <v>162</v>
      </c>
      <c r="G1229" s="8" t="s">
        <v>163</v>
      </c>
      <c r="H1229" s="8">
        <v>52.2</v>
      </c>
      <c r="I1229" s="8" t="s">
        <v>165</v>
      </c>
      <c r="J1229" s="8">
        <v>50.1</v>
      </c>
    </row>
    <row r="1230" spans="1:10" x14ac:dyDescent="0.15">
      <c r="A1230" s="8">
        <v>2008</v>
      </c>
      <c r="B1230" s="9">
        <v>39606</v>
      </c>
      <c r="C1230" s="10">
        <v>150</v>
      </c>
      <c r="D1230" s="11">
        <v>51.150000000000006</v>
      </c>
      <c r="E1230" s="11">
        <v>48.849999999999994</v>
      </c>
      <c r="F1230" s="8" t="s">
        <v>162</v>
      </c>
      <c r="G1230" s="8" t="s">
        <v>163</v>
      </c>
      <c r="H1230" s="8">
        <v>52.2</v>
      </c>
      <c r="I1230" s="8" t="s">
        <v>165</v>
      </c>
      <c r="J1230" s="8">
        <v>50.1</v>
      </c>
    </row>
    <row r="1231" spans="1:10" x14ac:dyDescent="0.15">
      <c r="A1231" s="8">
        <v>2008</v>
      </c>
      <c r="B1231" s="9">
        <v>39607</v>
      </c>
      <c r="C1231" s="10">
        <v>149</v>
      </c>
      <c r="D1231" s="11">
        <v>51.150000000000006</v>
      </c>
      <c r="E1231" s="11">
        <v>48.849999999999994</v>
      </c>
      <c r="F1231" s="8" t="s">
        <v>162</v>
      </c>
      <c r="G1231" s="8" t="s">
        <v>163</v>
      </c>
      <c r="H1231" s="8">
        <v>52.2</v>
      </c>
      <c r="I1231" s="8" t="s">
        <v>165</v>
      </c>
      <c r="J1231" s="8">
        <v>50.1</v>
      </c>
    </row>
    <row r="1232" spans="1:10" x14ac:dyDescent="0.15">
      <c r="A1232" s="8">
        <v>2008</v>
      </c>
      <c r="B1232" s="9">
        <v>39608</v>
      </c>
      <c r="C1232" s="10">
        <v>148</v>
      </c>
      <c r="D1232" s="11">
        <v>51.150000000000006</v>
      </c>
      <c r="E1232" s="11">
        <v>48.849999999999994</v>
      </c>
      <c r="F1232" s="8" t="s">
        <v>162</v>
      </c>
      <c r="G1232" s="8" t="s">
        <v>163</v>
      </c>
      <c r="H1232" s="8">
        <v>52.2</v>
      </c>
      <c r="I1232" s="8" t="s">
        <v>165</v>
      </c>
      <c r="J1232" s="8">
        <v>50.1</v>
      </c>
    </row>
    <row r="1233" spans="1:10" x14ac:dyDescent="0.15">
      <c r="A1233" s="8">
        <v>2008</v>
      </c>
      <c r="B1233" s="9">
        <v>39609</v>
      </c>
      <c r="C1233" s="10">
        <v>147</v>
      </c>
      <c r="D1233" s="11">
        <v>51.150000000000006</v>
      </c>
      <c r="E1233" s="11">
        <v>48.849999999999994</v>
      </c>
      <c r="F1233" s="8" t="s">
        <v>162</v>
      </c>
      <c r="G1233" s="8" t="s">
        <v>163</v>
      </c>
      <c r="H1233" s="8">
        <v>52.2</v>
      </c>
      <c r="I1233" s="8" t="s">
        <v>165</v>
      </c>
      <c r="J1233" s="8">
        <v>50.1</v>
      </c>
    </row>
    <row r="1234" spans="1:10" x14ac:dyDescent="0.15">
      <c r="A1234" s="8">
        <v>2008</v>
      </c>
      <c r="B1234" s="9">
        <v>39610</v>
      </c>
      <c r="C1234" s="10">
        <v>146</v>
      </c>
      <c r="D1234" s="11">
        <v>51.150000000000006</v>
      </c>
      <c r="E1234" s="11">
        <v>48.849999999999994</v>
      </c>
      <c r="F1234" s="8" t="s">
        <v>162</v>
      </c>
      <c r="G1234" s="8" t="s">
        <v>163</v>
      </c>
      <c r="H1234" s="8">
        <v>52.2</v>
      </c>
      <c r="I1234" s="8" t="s">
        <v>165</v>
      </c>
      <c r="J1234" s="8">
        <v>50.1</v>
      </c>
    </row>
    <row r="1235" spans="1:10" x14ac:dyDescent="0.15">
      <c r="A1235" s="8">
        <v>2008</v>
      </c>
      <c r="B1235" s="9">
        <v>39611</v>
      </c>
      <c r="C1235" s="10">
        <v>145</v>
      </c>
      <c r="D1235" s="11">
        <v>51.150000000000006</v>
      </c>
      <c r="E1235" s="11">
        <v>48.849999999999994</v>
      </c>
      <c r="F1235" s="8" t="s">
        <v>162</v>
      </c>
      <c r="G1235" s="8" t="s">
        <v>163</v>
      </c>
      <c r="H1235" s="8">
        <v>52.2</v>
      </c>
      <c r="I1235" s="8" t="s">
        <v>165</v>
      </c>
      <c r="J1235" s="8">
        <v>50.1</v>
      </c>
    </row>
    <row r="1236" spans="1:10" x14ac:dyDescent="0.15">
      <c r="A1236" s="8">
        <v>2008</v>
      </c>
      <c r="B1236" s="9">
        <v>39612</v>
      </c>
      <c r="C1236" s="10">
        <v>144</v>
      </c>
      <c r="D1236" s="11">
        <v>51.150000000000006</v>
      </c>
      <c r="E1236" s="11">
        <v>48.849999999999994</v>
      </c>
      <c r="F1236" s="8" t="s">
        <v>162</v>
      </c>
      <c r="G1236" s="8" t="s">
        <v>163</v>
      </c>
      <c r="H1236" s="8">
        <v>52.2</v>
      </c>
      <c r="I1236" s="8" t="s">
        <v>165</v>
      </c>
      <c r="J1236" s="8">
        <v>50.1</v>
      </c>
    </row>
    <row r="1237" spans="1:10" x14ac:dyDescent="0.15">
      <c r="A1237" s="8">
        <v>2008</v>
      </c>
      <c r="B1237" s="9">
        <v>39613</v>
      </c>
      <c r="C1237" s="10">
        <v>143</v>
      </c>
      <c r="D1237" s="11">
        <v>51.150000000000006</v>
      </c>
      <c r="E1237" s="11">
        <v>48.849999999999994</v>
      </c>
      <c r="F1237" s="8" t="s">
        <v>162</v>
      </c>
      <c r="G1237" s="8" t="s">
        <v>163</v>
      </c>
      <c r="H1237" s="8">
        <v>52.2</v>
      </c>
      <c r="I1237" s="8" t="s">
        <v>165</v>
      </c>
      <c r="J1237" s="8">
        <v>50.1</v>
      </c>
    </row>
    <row r="1238" spans="1:10" x14ac:dyDescent="0.15">
      <c r="A1238" s="8">
        <v>2008</v>
      </c>
      <c r="B1238" s="9">
        <v>39614</v>
      </c>
      <c r="C1238" s="10">
        <v>142</v>
      </c>
      <c r="D1238" s="11">
        <v>51.150000000000006</v>
      </c>
      <c r="E1238" s="11">
        <v>48.849999999999994</v>
      </c>
      <c r="F1238" s="8" t="s">
        <v>162</v>
      </c>
      <c r="G1238" s="8" t="s">
        <v>163</v>
      </c>
      <c r="H1238" s="8">
        <v>52.2</v>
      </c>
      <c r="I1238" s="8" t="s">
        <v>165</v>
      </c>
      <c r="J1238" s="8">
        <v>50.1</v>
      </c>
    </row>
    <row r="1239" spans="1:10" x14ac:dyDescent="0.15">
      <c r="A1239" s="8">
        <v>2008</v>
      </c>
      <c r="B1239" s="9">
        <v>39615</v>
      </c>
      <c r="C1239" s="10">
        <v>141</v>
      </c>
      <c r="D1239" s="11">
        <v>51.150000000000006</v>
      </c>
      <c r="E1239" s="11">
        <v>48.849999999999994</v>
      </c>
      <c r="F1239" s="8" t="s">
        <v>162</v>
      </c>
      <c r="G1239" s="8" t="s">
        <v>163</v>
      </c>
      <c r="H1239" s="8">
        <v>52.2</v>
      </c>
      <c r="I1239" s="8" t="s">
        <v>165</v>
      </c>
      <c r="J1239" s="8">
        <v>50.1</v>
      </c>
    </row>
    <row r="1240" spans="1:10" x14ac:dyDescent="0.15">
      <c r="A1240" s="8">
        <v>2008</v>
      </c>
      <c r="B1240" s="9">
        <v>39616</v>
      </c>
      <c r="C1240" s="10">
        <v>140</v>
      </c>
      <c r="D1240" s="11">
        <v>51.150000000000006</v>
      </c>
      <c r="E1240" s="11">
        <v>48.849999999999994</v>
      </c>
      <c r="F1240" s="8" t="s">
        <v>162</v>
      </c>
      <c r="G1240" s="8" t="s">
        <v>163</v>
      </c>
      <c r="H1240" s="8">
        <v>52.2</v>
      </c>
      <c r="I1240" s="8" t="s">
        <v>165</v>
      </c>
      <c r="J1240" s="8">
        <v>50.1</v>
      </c>
    </row>
    <row r="1241" spans="1:10" x14ac:dyDescent="0.15">
      <c r="A1241" s="8">
        <v>2008</v>
      </c>
      <c r="B1241" s="9">
        <v>39617</v>
      </c>
      <c r="C1241" s="10">
        <v>139</v>
      </c>
      <c r="D1241" s="11">
        <v>51.150000000000006</v>
      </c>
      <c r="E1241" s="11">
        <v>48.849999999999994</v>
      </c>
      <c r="F1241" s="8" t="s">
        <v>162</v>
      </c>
      <c r="G1241" s="8" t="s">
        <v>163</v>
      </c>
      <c r="H1241" s="8">
        <v>52.2</v>
      </c>
      <c r="I1241" s="8" t="s">
        <v>165</v>
      </c>
      <c r="J1241" s="8">
        <v>50.1</v>
      </c>
    </row>
    <row r="1242" spans="1:10" x14ac:dyDescent="0.15">
      <c r="A1242" s="8">
        <v>2008</v>
      </c>
      <c r="B1242" s="9">
        <v>39618</v>
      </c>
      <c r="C1242" s="10">
        <v>138</v>
      </c>
      <c r="D1242" s="11">
        <v>51.150000000000006</v>
      </c>
      <c r="E1242" s="11">
        <v>48.849999999999994</v>
      </c>
      <c r="F1242" s="8" t="s">
        <v>162</v>
      </c>
      <c r="G1242" s="8" t="s">
        <v>163</v>
      </c>
      <c r="H1242" s="8">
        <v>52.2</v>
      </c>
      <c r="I1242" s="8" t="s">
        <v>165</v>
      </c>
      <c r="J1242" s="8">
        <v>50.1</v>
      </c>
    </row>
    <row r="1243" spans="1:10" x14ac:dyDescent="0.15">
      <c r="A1243" s="8">
        <v>2008</v>
      </c>
      <c r="B1243" s="9">
        <v>39619</v>
      </c>
      <c r="C1243" s="10">
        <v>137</v>
      </c>
      <c r="D1243" s="11">
        <v>51.150000000000006</v>
      </c>
      <c r="E1243" s="11">
        <v>48.849999999999994</v>
      </c>
      <c r="F1243" s="8" t="s">
        <v>162</v>
      </c>
      <c r="G1243" s="8" t="s">
        <v>163</v>
      </c>
      <c r="H1243" s="8">
        <v>52.2</v>
      </c>
      <c r="I1243" s="8" t="s">
        <v>165</v>
      </c>
      <c r="J1243" s="8">
        <v>50.1</v>
      </c>
    </row>
    <row r="1244" spans="1:10" x14ac:dyDescent="0.15">
      <c r="A1244" s="8">
        <v>2008</v>
      </c>
      <c r="B1244" s="9">
        <v>39620</v>
      </c>
      <c r="C1244" s="10">
        <v>136</v>
      </c>
      <c r="D1244" s="11">
        <v>51.150000000000006</v>
      </c>
      <c r="E1244" s="11">
        <v>48.849999999999994</v>
      </c>
      <c r="F1244" s="8" t="s">
        <v>162</v>
      </c>
      <c r="G1244" s="8" t="s">
        <v>163</v>
      </c>
      <c r="H1244" s="8">
        <v>52.2</v>
      </c>
      <c r="I1244" s="8" t="s">
        <v>165</v>
      </c>
      <c r="J1244" s="8">
        <v>50.1</v>
      </c>
    </row>
    <row r="1245" spans="1:10" x14ac:dyDescent="0.15">
      <c r="A1245" s="8">
        <v>2008</v>
      </c>
      <c r="B1245" s="9">
        <v>39621</v>
      </c>
      <c r="C1245" s="10">
        <v>135</v>
      </c>
      <c r="D1245" s="11">
        <v>51.150000000000006</v>
      </c>
      <c r="E1245" s="11">
        <v>48.849999999999994</v>
      </c>
      <c r="F1245" s="8" t="s">
        <v>162</v>
      </c>
      <c r="G1245" s="8" t="s">
        <v>163</v>
      </c>
      <c r="H1245" s="8">
        <v>52.2</v>
      </c>
      <c r="I1245" s="8" t="s">
        <v>165</v>
      </c>
      <c r="J1245" s="8">
        <v>50.1</v>
      </c>
    </row>
    <row r="1246" spans="1:10" x14ac:dyDescent="0.15">
      <c r="A1246" s="8">
        <v>2008</v>
      </c>
      <c r="B1246" s="9">
        <v>39622</v>
      </c>
      <c r="C1246" s="10">
        <v>134</v>
      </c>
      <c r="D1246" s="11">
        <v>51.150000000000006</v>
      </c>
      <c r="E1246" s="11">
        <v>48.849999999999994</v>
      </c>
      <c r="F1246" s="8" t="s">
        <v>162</v>
      </c>
      <c r="G1246" s="8" t="s">
        <v>163</v>
      </c>
      <c r="H1246" s="8">
        <v>52.2</v>
      </c>
      <c r="I1246" s="8" t="s">
        <v>165</v>
      </c>
      <c r="J1246" s="8">
        <v>50.1</v>
      </c>
    </row>
    <row r="1247" spans="1:10" x14ac:dyDescent="0.15">
      <c r="A1247" s="8">
        <v>2008</v>
      </c>
      <c r="B1247" s="9">
        <v>39623</v>
      </c>
      <c r="C1247" s="10">
        <v>133</v>
      </c>
      <c r="D1247" s="11">
        <v>51.150000000000006</v>
      </c>
      <c r="E1247" s="11">
        <v>48.849999999999994</v>
      </c>
      <c r="F1247" s="8" t="s">
        <v>162</v>
      </c>
      <c r="G1247" s="8" t="s">
        <v>163</v>
      </c>
      <c r="H1247" s="8">
        <v>52.2</v>
      </c>
      <c r="I1247" s="8" t="s">
        <v>165</v>
      </c>
      <c r="J1247" s="8">
        <v>50.1</v>
      </c>
    </row>
    <row r="1248" spans="1:10" x14ac:dyDescent="0.15">
      <c r="A1248" s="8">
        <v>2008</v>
      </c>
      <c r="B1248" s="9">
        <v>39624</v>
      </c>
      <c r="C1248" s="10">
        <v>132</v>
      </c>
      <c r="D1248" s="11">
        <v>51.150000000000006</v>
      </c>
      <c r="E1248" s="11">
        <v>48.849999999999994</v>
      </c>
      <c r="F1248" s="8" t="s">
        <v>162</v>
      </c>
      <c r="G1248" s="8" t="s">
        <v>163</v>
      </c>
      <c r="H1248" s="8">
        <v>52.2</v>
      </c>
      <c r="I1248" s="8" t="s">
        <v>165</v>
      </c>
      <c r="J1248" s="8">
        <v>50.1</v>
      </c>
    </row>
    <row r="1249" spans="1:10" x14ac:dyDescent="0.15">
      <c r="A1249" s="8">
        <v>2008</v>
      </c>
      <c r="B1249" s="9">
        <v>39625</v>
      </c>
      <c r="C1249" s="10">
        <v>131</v>
      </c>
      <c r="D1249" s="11">
        <v>51.150000000000006</v>
      </c>
      <c r="E1249" s="11">
        <v>48.849999999999994</v>
      </c>
      <c r="F1249" s="8" t="s">
        <v>162</v>
      </c>
      <c r="G1249" s="8" t="s">
        <v>163</v>
      </c>
      <c r="H1249" s="8">
        <v>52.2</v>
      </c>
      <c r="I1249" s="8" t="s">
        <v>165</v>
      </c>
      <c r="J1249" s="8">
        <v>50.1</v>
      </c>
    </row>
    <row r="1250" spans="1:10" x14ac:dyDescent="0.15">
      <c r="A1250" s="8">
        <v>2008</v>
      </c>
      <c r="B1250" s="9">
        <v>39626</v>
      </c>
      <c r="C1250" s="10">
        <v>130</v>
      </c>
      <c r="D1250" s="11">
        <v>51.150000000000006</v>
      </c>
      <c r="E1250" s="11">
        <v>48.849999999999994</v>
      </c>
      <c r="F1250" s="8" t="s">
        <v>162</v>
      </c>
      <c r="G1250" s="8" t="s">
        <v>163</v>
      </c>
      <c r="H1250" s="8">
        <v>52.2</v>
      </c>
      <c r="I1250" s="8" t="s">
        <v>165</v>
      </c>
      <c r="J1250" s="8">
        <v>50.1</v>
      </c>
    </row>
    <row r="1251" spans="1:10" x14ac:dyDescent="0.15">
      <c r="A1251" s="8">
        <v>2008</v>
      </c>
      <c r="B1251" s="9">
        <v>39627</v>
      </c>
      <c r="C1251" s="10">
        <v>129</v>
      </c>
      <c r="D1251" s="11">
        <v>51.150000000000006</v>
      </c>
      <c r="E1251" s="11">
        <v>48.849999999999994</v>
      </c>
      <c r="F1251" s="8" t="s">
        <v>162</v>
      </c>
      <c r="G1251" s="8" t="s">
        <v>163</v>
      </c>
      <c r="H1251" s="8">
        <v>52.2</v>
      </c>
      <c r="I1251" s="8" t="s">
        <v>165</v>
      </c>
      <c r="J1251" s="8">
        <v>50.1</v>
      </c>
    </row>
    <row r="1252" spans="1:10" x14ac:dyDescent="0.15">
      <c r="A1252" s="8">
        <v>2008</v>
      </c>
      <c r="B1252" s="9">
        <v>39628</v>
      </c>
      <c r="C1252" s="10">
        <v>128</v>
      </c>
      <c r="D1252" s="11">
        <v>51.150000000000006</v>
      </c>
      <c r="E1252" s="11">
        <v>48.849999999999994</v>
      </c>
      <c r="F1252" s="8" t="s">
        <v>162</v>
      </c>
      <c r="G1252" s="8" t="s">
        <v>163</v>
      </c>
      <c r="H1252" s="8">
        <v>52.2</v>
      </c>
      <c r="I1252" s="8" t="s">
        <v>165</v>
      </c>
      <c r="J1252" s="8">
        <v>50.1</v>
      </c>
    </row>
    <row r="1253" spans="1:10" x14ac:dyDescent="0.15">
      <c r="A1253" s="8">
        <v>2008</v>
      </c>
      <c r="B1253" s="9">
        <v>39629</v>
      </c>
      <c r="C1253" s="10">
        <v>127</v>
      </c>
      <c r="D1253" s="11">
        <v>51.150000000000006</v>
      </c>
      <c r="E1253" s="11">
        <v>48.849999999999994</v>
      </c>
      <c r="F1253" s="8" t="s">
        <v>162</v>
      </c>
      <c r="G1253" s="8" t="s">
        <v>163</v>
      </c>
      <c r="H1253" s="8">
        <v>52.2</v>
      </c>
      <c r="I1253" s="8" t="s">
        <v>165</v>
      </c>
      <c r="J1253" s="8">
        <v>50.1</v>
      </c>
    </row>
    <row r="1254" spans="1:10" x14ac:dyDescent="0.15">
      <c r="A1254" s="8">
        <v>2008</v>
      </c>
      <c r="B1254" s="9">
        <v>39630</v>
      </c>
      <c r="C1254" s="10">
        <v>126</v>
      </c>
      <c r="D1254" s="11">
        <v>51.150000000000006</v>
      </c>
      <c r="E1254" s="11">
        <v>48.849999999999994</v>
      </c>
      <c r="F1254" s="8" t="s">
        <v>162</v>
      </c>
      <c r="G1254" s="8" t="s">
        <v>163</v>
      </c>
      <c r="H1254" s="8">
        <v>52.2</v>
      </c>
      <c r="I1254" s="8" t="s">
        <v>165</v>
      </c>
      <c r="J1254" s="8">
        <v>50.1</v>
      </c>
    </row>
    <row r="1255" spans="1:10" x14ac:dyDescent="0.15">
      <c r="A1255" s="8">
        <v>2008</v>
      </c>
      <c r="B1255" s="9">
        <v>39631</v>
      </c>
      <c r="C1255" s="10">
        <v>125</v>
      </c>
      <c r="D1255" s="11">
        <v>51.150000000000006</v>
      </c>
      <c r="E1255" s="11">
        <v>48.849999999999994</v>
      </c>
      <c r="F1255" s="8" t="s">
        <v>162</v>
      </c>
      <c r="G1255" s="8" t="s">
        <v>163</v>
      </c>
      <c r="H1255" s="8">
        <v>52.2</v>
      </c>
      <c r="I1255" s="8" t="s">
        <v>165</v>
      </c>
      <c r="J1255" s="8">
        <v>50.1</v>
      </c>
    </row>
    <row r="1256" spans="1:10" x14ac:dyDescent="0.15">
      <c r="A1256" s="8">
        <v>2008</v>
      </c>
      <c r="B1256" s="9">
        <v>39632</v>
      </c>
      <c r="C1256" s="10">
        <v>124</v>
      </c>
      <c r="D1256" s="11">
        <v>51.150000000000006</v>
      </c>
      <c r="E1256" s="11">
        <v>48.849999999999994</v>
      </c>
      <c r="F1256" s="8" t="s">
        <v>162</v>
      </c>
      <c r="G1256" s="8" t="s">
        <v>163</v>
      </c>
      <c r="H1256" s="8">
        <v>52.2</v>
      </c>
      <c r="I1256" s="8" t="s">
        <v>165</v>
      </c>
      <c r="J1256" s="8">
        <v>50.1</v>
      </c>
    </row>
    <row r="1257" spans="1:10" x14ac:dyDescent="0.15">
      <c r="A1257" s="8">
        <v>2008</v>
      </c>
      <c r="B1257" s="9">
        <v>39633</v>
      </c>
      <c r="C1257" s="10">
        <v>123</v>
      </c>
      <c r="D1257" s="11">
        <v>51.150000000000006</v>
      </c>
      <c r="E1257" s="11">
        <v>48.849999999999994</v>
      </c>
      <c r="F1257" s="8" t="s">
        <v>162</v>
      </c>
      <c r="G1257" s="8" t="s">
        <v>163</v>
      </c>
      <c r="H1257" s="8">
        <v>52.2</v>
      </c>
      <c r="I1257" s="8" t="s">
        <v>165</v>
      </c>
      <c r="J1257" s="8">
        <v>50.1</v>
      </c>
    </row>
    <row r="1258" spans="1:10" x14ac:dyDescent="0.15">
      <c r="A1258" s="8">
        <v>2008</v>
      </c>
      <c r="B1258" s="9">
        <v>39634</v>
      </c>
      <c r="C1258" s="10">
        <v>122</v>
      </c>
      <c r="D1258" s="11">
        <v>51.150000000000006</v>
      </c>
      <c r="E1258" s="11">
        <v>48.849999999999994</v>
      </c>
      <c r="F1258" s="8" t="s">
        <v>162</v>
      </c>
      <c r="G1258" s="8" t="s">
        <v>163</v>
      </c>
      <c r="H1258" s="8">
        <v>52.2</v>
      </c>
      <c r="I1258" s="8" t="s">
        <v>165</v>
      </c>
      <c r="J1258" s="8">
        <v>50.1</v>
      </c>
    </row>
    <row r="1259" spans="1:10" x14ac:dyDescent="0.15">
      <c r="A1259" s="8">
        <v>2008</v>
      </c>
      <c r="B1259" s="9">
        <v>39635</v>
      </c>
      <c r="C1259" s="10">
        <v>121</v>
      </c>
      <c r="D1259" s="11">
        <v>51.366666666666667</v>
      </c>
      <c r="E1259" s="11">
        <v>48.633333333333333</v>
      </c>
      <c r="F1259" s="8" t="s">
        <v>162</v>
      </c>
      <c r="G1259" s="8" t="s">
        <v>163</v>
      </c>
      <c r="H1259" s="8">
        <v>52.2</v>
      </c>
      <c r="I1259" s="8">
        <v>51.8</v>
      </c>
      <c r="J1259" s="8">
        <v>50.1</v>
      </c>
    </row>
    <row r="1260" spans="1:10" x14ac:dyDescent="0.15">
      <c r="A1260" s="8">
        <v>2008</v>
      </c>
      <c r="B1260" s="9">
        <v>39636</v>
      </c>
      <c r="C1260" s="10">
        <v>120</v>
      </c>
      <c r="D1260" s="11">
        <v>51.366666666666667</v>
      </c>
      <c r="E1260" s="11">
        <v>48.633333333333333</v>
      </c>
      <c r="F1260" s="8" t="s">
        <v>162</v>
      </c>
      <c r="G1260" s="8" t="s">
        <v>163</v>
      </c>
      <c r="H1260" s="8">
        <v>52.2</v>
      </c>
      <c r="I1260" s="8">
        <v>51.8</v>
      </c>
      <c r="J1260" s="8">
        <v>50.1</v>
      </c>
    </row>
    <row r="1261" spans="1:10" x14ac:dyDescent="0.15">
      <c r="A1261" s="8">
        <v>2008</v>
      </c>
      <c r="B1261" s="9">
        <v>39637</v>
      </c>
      <c r="C1261" s="10">
        <v>119</v>
      </c>
      <c r="D1261" s="11">
        <v>51.366666666666667</v>
      </c>
      <c r="E1261" s="11">
        <v>48.633333333333333</v>
      </c>
      <c r="F1261" s="8" t="s">
        <v>162</v>
      </c>
      <c r="G1261" s="8" t="s">
        <v>163</v>
      </c>
      <c r="H1261" s="8">
        <v>52.2</v>
      </c>
      <c r="I1261" s="8">
        <v>51.8</v>
      </c>
      <c r="J1261" s="8">
        <v>50.1</v>
      </c>
    </row>
    <row r="1262" spans="1:10" x14ac:dyDescent="0.15">
      <c r="A1262" s="8">
        <v>2008</v>
      </c>
      <c r="B1262" s="9">
        <v>39638</v>
      </c>
      <c r="C1262" s="10">
        <v>118</v>
      </c>
      <c r="D1262" s="11">
        <v>51.366666666666667</v>
      </c>
      <c r="E1262" s="11">
        <v>48.633333333333333</v>
      </c>
      <c r="F1262" s="8" t="s">
        <v>162</v>
      </c>
      <c r="G1262" s="8" t="s">
        <v>163</v>
      </c>
      <c r="H1262" s="8">
        <v>52.2</v>
      </c>
      <c r="I1262" s="8">
        <v>51.8</v>
      </c>
      <c r="J1262" s="8">
        <v>50.1</v>
      </c>
    </row>
    <row r="1263" spans="1:10" x14ac:dyDescent="0.15">
      <c r="A1263" s="8">
        <v>2008</v>
      </c>
      <c r="B1263" s="9">
        <v>39639</v>
      </c>
      <c r="C1263" s="10">
        <v>117</v>
      </c>
      <c r="D1263" s="11">
        <v>51.366666666666667</v>
      </c>
      <c r="E1263" s="11">
        <v>48.633333333333333</v>
      </c>
      <c r="F1263" s="8" t="s">
        <v>162</v>
      </c>
      <c r="G1263" s="8" t="s">
        <v>163</v>
      </c>
      <c r="H1263" s="8">
        <v>52.2</v>
      </c>
      <c r="I1263" s="8">
        <v>51.8</v>
      </c>
      <c r="J1263" s="8">
        <v>50.1</v>
      </c>
    </row>
    <row r="1264" spans="1:10" x14ac:dyDescent="0.15">
      <c r="A1264" s="8">
        <v>2008</v>
      </c>
      <c r="B1264" s="9">
        <v>39640</v>
      </c>
      <c r="C1264" s="10">
        <v>116</v>
      </c>
      <c r="D1264" s="11">
        <v>51.366666666666667</v>
      </c>
      <c r="E1264" s="11">
        <v>48.633333333333333</v>
      </c>
      <c r="F1264" s="8" t="s">
        <v>162</v>
      </c>
      <c r="G1264" s="8" t="s">
        <v>163</v>
      </c>
      <c r="H1264" s="8">
        <v>52.2</v>
      </c>
      <c r="I1264" s="8">
        <v>51.8</v>
      </c>
      <c r="J1264" s="8">
        <v>50.1</v>
      </c>
    </row>
    <row r="1265" spans="1:10" x14ac:dyDescent="0.15">
      <c r="A1265" s="8">
        <v>2008</v>
      </c>
      <c r="B1265" s="9">
        <v>39641</v>
      </c>
      <c r="C1265" s="10">
        <v>115</v>
      </c>
      <c r="D1265" s="11">
        <v>51.366666666666667</v>
      </c>
      <c r="E1265" s="11">
        <v>48.633333333333333</v>
      </c>
      <c r="F1265" s="8" t="s">
        <v>162</v>
      </c>
      <c r="G1265" s="8" t="s">
        <v>163</v>
      </c>
      <c r="H1265" s="8">
        <v>52.2</v>
      </c>
      <c r="I1265" s="8">
        <v>51.8</v>
      </c>
      <c r="J1265" s="8">
        <v>50.1</v>
      </c>
    </row>
    <row r="1266" spans="1:10" x14ac:dyDescent="0.15">
      <c r="A1266" s="8">
        <v>2008</v>
      </c>
      <c r="B1266" s="9">
        <v>39642</v>
      </c>
      <c r="C1266" s="10">
        <v>114</v>
      </c>
      <c r="D1266" s="11">
        <v>51.366666666666667</v>
      </c>
      <c r="E1266" s="11">
        <v>48.633333333333333</v>
      </c>
      <c r="F1266" s="8" t="s">
        <v>162</v>
      </c>
      <c r="G1266" s="8" t="s">
        <v>163</v>
      </c>
      <c r="H1266" s="8">
        <v>52.2</v>
      </c>
      <c r="I1266" s="8">
        <v>51.8</v>
      </c>
      <c r="J1266" s="8">
        <v>50.1</v>
      </c>
    </row>
    <row r="1267" spans="1:10" x14ac:dyDescent="0.15">
      <c r="A1267" s="8">
        <v>2008</v>
      </c>
      <c r="B1267" s="9">
        <v>39643</v>
      </c>
      <c r="C1267" s="10">
        <v>113</v>
      </c>
      <c r="D1267" s="11">
        <v>51.366666666666667</v>
      </c>
      <c r="E1267" s="11">
        <v>48.633333333333333</v>
      </c>
      <c r="F1267" s="8" t="s">
        <v>162</v>
      </c>
      <c r="G1267" s="8" t="s">
        <v>163</v>
      </c>
      <c r="H1267" s="8">
        <v>52.2</v>
      </c>
      <c r="I1267" s="8">
        <v>51.8</v>
      </c>
      <c r="J1267" s="8">
        <v>50.1</v>
      </c>
    </row>
    <row r="1268" spans="1:10" x14ac:dyDescent="0.15">
      <c r="A1268" s="8">
        <v>2008</v>
      </c>
      <c r="B1268" s="9">
        <v>39644</v>
      </c>
      <c r="C1268" s="10">
        <v>112</v>
      </c>
      <c r="D1268" s="11">
        <v>51.366666666666667</v>
      </c>
      <c r="E1268" s="11">
        <v>48.633333333333333</v>
      </c>
      <c r="F1268" s="8" t="s">
        <v>162</v>
      </c>
      <c r="G1268" s="8" t="s">
        <v>163</v>
      </c>
      <c r="H1268" s="8">
        <v>52.2</v>
      </c>
      <c r="I1268" s="8">
        <v>51.8</v>
      </c>
      <c r="J1268" s="8">
        <v>50.1</v>
      </c>
    </row>
    <row r="1269" spans="1:10" x14ac:dyDescent="0.15">
      <c r="A1269" s="8">
        <v>2008</v>
      </c>
      <c r="B1269" s="9">
        <v>39645</v>
      </c>
      <c r="C1269" s="10">
        <v>111</v>
      </c>
      <c r="D1269" s="11">
        <v>51.366666666666667</v>
      </c>
      <c r="E1269" s="11">
        <v>48.633333333333333</v>
      </c>
      <c r="F1269" s="8" t="s">
        <v>162</v>
      </c>
      <c r="G1269" s="8" t="s">
        <v>163</v>
      </c>
      <c r="H1269" s="8">
        <v>52.2</v>
      </c>
      <c r="I1269" s="8">
        <v>51.8</v>
      </c>
      <c r="J1269" s="8">
        <v>50.1</v>
      </c>
    </row>
    <row r="1270" spans="1:10" x14ac:dyDescent="0.15">
      <c r="A1270" s="8">
        <v>2008</v>
      </c>
      <c r="B1270" s="9">
        <v>39646</v>
      </c>
      <c r="C1270" s="10">
        <v>110</v>
      </c>
      <c r="D1270" s="11">
        <v>51.366666666666667</v>
      </c>
      <c r="E1270" s="11">
        <v>48.633333333333333</v>
      </c>
      <c r="F1270" s="8" t="s">
        <v>162</v>
      </c>
      <c r="G1270" s="8" t="s">
        <v>163</v>
      </c>
      <c r="H1270" s="8">
        <v>52.2</v>
      </c>
      <c r="I1270" s="8">
        <v>51.8</v>
      </c>
      <c r="J1270" s="8">
        <v>50.1</v>
      </c>
    </row>
    <row r="1271" spans="1:10" x14ac:dyDescent="0.15">
      <c r="A1271" s="8">
        <v>2008</v>
      </c>
      <c r="B1271" s="9">
        <v>39647</v>
      </c>
      <c r="C1271" s="10">
        <v>109</v>
      </c>
      <c r="D1271" s="11">
        <v>51.366666666666667</v>
      </c>
      <c r="E1271" s="11">
        <v>48.633333333333333</v>
      </c>
      <c r="F1271" s="8" t="s">
        <v>162</v>
      </c>
      <c r="G1271" s="8" t="s">
        <v>163</v>
      </c>
      <c r="H1271" s="8">
        <v>52.2</v>
      </c>
      <c r="I1271" s="8">
        <v>51.8</v>
      </c>
      <c r="J1271" s="8">
        <v>50.1</v>
      </c>
    </row>
    <row r="1272" spans="1:10" x14ac:dyDescent="0.15">
      <c r="A1272" s="8">
        <v>2008</v>
      </c>
      <c r="B1272" s="9">
        <v>39648</v>
      </c>
      <c r="C1272" s="10">
        <v>108</v>
      </c>
      <c r="D1272" s="11">
        <v>51.366666666666667</v>
      </c>
      <c r="E1272" s="11">
        <v>48.633333333333333</v>
      </c>
      <c r="F1272" s="8" t="s">
        <v>162</v>
      </c>
      <c r="G1272" s="8" t="s">
        <v>163</v>
      </c>
      <c r="H1272" s="8">
        <v>52.2</v>
      </c>
      <c r="I1272" s="8">
        <v>51.8</v>
      </c>
      <c r="J1272" s="8">
        <v>50.1</v>
      </c>
    </row>
    <row r="1273" spans="1:10" x14ac:dyDescent="0.15">
      <c r="A1273" s="8">
        <v>2008</v>
      </c>
      <c r="B1273" s="9">
        <v>39649</v>
      </c>
      <c r="C1273" s="10">
        <v>107</v>
      </c>
      <c r="D1273" s="11">
        <v>51.366666666666667</v>
      </c>
      <c r="E1273" s="11">
        <v>48.633333333333333</v>
      </c>
      <c r="F1273" s="8" t="s">
        <v>162</v>
      </c>
      <c r="G1273" s="8" t="s">
        <v>163</v>
      </c>
      <c r="H1273" s="8">
        <v>52.2</v>
      </c>
      <c r="I1273" s="8">
        <v>51.8</v>
      </c>
      <c r="J1273" s="8">
        <v>50.1</v>
      </c>
    </row>
    <row r="1274" spans="1:10" x14ac:dyDescent="0.15">
      <c r="A1274" s="8">
        <v>2008</v>
      </c>
      <c r="B1274" s="9">
        <v>39650</v>
      </c>
      <c r="C1274" s="10">
        <v>106</v>
      </c>
      <c r="D1274" s="11">
        <v>51.366666666666667</v>
      </c>
      <c r="E1274" s="11">
        <v>48.633333333333333</v>
      </c>
      <c r="F1274" s="8" t="s">
        <v>162</v>
      </c>
      <c r="G1274" s="8" t="s">
        <v>163</v>
      </c>
      <c r="H1274" s="8">
        <v>52.2</v>
      </c>
      <c r="I1274" s="8">
        <v>51.8</v>
      </c>
      <c r="J1274" s="8">
        <v>50.1</v>
      </c>
    </row>
    <row r="1275" spans="1:10" x14ac:dyDescent="0.15">
      <c r="A1275" s="8">
        <v>2008</v>
      </c>
      <c r="B1275" s="9">
        <v>39651</v>
      </c>
      <c r="C1275" s="10">
        <v>105</v>
      </c>
      <c r="D1275" s="11">
        <v>51.366666666666667</v>
      </c>
      <c r="E1275" s="11">
        <v>48.633333333333333</v>
      </c>
      <c r="F1275" s="8" t="s">
        <v>162</v>
      </c>
      <c r="G1275" s="8" t="s">
        <v>163</v>
      </c>
      <c r="H1275" s="8">
        <v>52.2</v>
      </c>
      <c r="I1275" s="8">
        <v>51.8</v>
      </c>
      <c r="J1275" s="8">
        <v>50.1</v>
      </c>
    </row>
    <row r="1276" spans="1:10" x14ac:dyDescent="0.15">
      <c r="A1276" s="8">
        <v>2008</v>
      </c>
      <c r="B1276" s="9">
        <v>39652</v>
      </c>
      <c r="C1276" s="10">
        <v>104</v>
      </c>
      <c r="D1276" s="11">
        <v>51.366666666666667</v>
      </c>
      <c r="E1276" s="11">
        <v>48.633333333333333</v>
      </c>
      <c r="F1276" s="8" t="s">
        <v>162</v>
      </c>
      <c r="G1276" s="8" t="s">
        <v>163</v>
      </c>
      <c r="H1276" s="8">
        <v>52.2</v>
      </c>
      <c r="I1276" s="8">
        <v>51.8</v>
      </c>
      <c r="J1276" s="8">
        <v>50.1</v>
      </c>
    </row>
    <row r="1277" spans="1:10" x14ac:dyDescent="0.15">
      <c r="A1277" s="8">
        <v>2008</v>
      </c>
      <c r="B1277" s="9">
        <v>39653</v>
      </c>
      <c r="C1277" s="10">
        <v>103</v>
      </c>
      <c r="D1277" s="11">
        <v>51.366666666666667</v>
      </c>
      <c r="E1277" s="11">
        <v>48.633333333333333</v>
      </c>
      <c r="F1277" s="8" t="s">
        <v>162</v>
      </c>
      <c r="G1277" s="8" t="s">
        <v>163</v>
      </c>
      <c r="H1277" s="8">
        <v>52.2</v>
      </c>
      <c r="I1277" s="8">
        <v>51.8</v>
      </c>
      <c r="J1277" s="8">
        <v>50.1</v>
      </c>
    </row>
    <row r="1278" spans="1:10" x14ac:dyDescent="0.15">
      <c r="A1278" s="8">
        <v>2008</v>
      </c>
      <c r="B1278" s="9">
        <v>39654</v>
      </c>
      <c r="C1278" s="10">
        <v>102</v>
      </c>
      <c r="D1278" s="11">
        <v>51.366666666666667</v>
      </c>
      <c r="E1278" s="11">
        <v>48.633333333333333</v>
      </c>
      <c r="F1278" s="8" t="s">
        <v>162</v>
      </c>
      <c r="G1278" s="8" t="s">
        <v>163</v>
      </c>
      <c r="H1278" s="8">
        <v>52.2</v>
      </c>
      <c r="I1278" s="8">
        <v>51.8</v>
      </c>
      <c r="J1278" s="8">
        <v>50.1</v>
      </c>
    </row>
    <row r="1279" spans="1:10" x14ac:dyDescent="0.15">
      <c r="A1279" s="8">
        <v>2008</v>
      </c>
      <c r="B1279" s="9">
        <v>39655</v>
      </c>
      <c r="C1279" s="10">
        <v>101</v>
      </c>
      <c r="D1279" s="11">
        <v>51.366666666666667</v>
      </c>
      <c r="E1279" s="11">
        <v>48.633333333333333</v>
      </c>
      <c r="F1279" s="8" t="s">
        <v>162</v>
      </c>
      <c r="G1279" s="8" t="s">
        <v>163</v>
      </c>
      <c r="H1279" s="8">
        <v>52.2</v>
      </c>
      <c r="I1279" s="8">
        <v>51.8</v>
      </c>
      <c r="J1279" s="8">
        <v>50.1</v>
      </c>
    </row>
    <row r="1280" spans="1:10" x14ac:dyDescent="0.15">
      <c r="A1280" s="8">
        <v>2008</v>
      </c>
      <c r="B1280" s="9">
        <v>39656</v>
      </c>
      <c r="C1280" s="10">
        <v>100</v>
      </c>
      <c r="D1280" s="11">
        <v>51.366666666666667</v>
      </c>
      <c r="E1280" s="11">
        <v>48.633333333333333</v>
      </c>
      <c r="F1280" s="8" t="s">
        <v>162</v>
      </c>
      <c r="G1280" s="8" t="s">
        <v>163</v>
      </c>
      <c r="H1280" s="8">
        <v>52.2</v>
      </c>
      <c r="I1280" s="8">
        <v>51.8</v>
      </c>
      <c r="J1280" s="8">
        <v>50.1</v>
      </c>
    </row>
    <row r="1281" spans="1:10" x14ac:dyDescent="0.15">
      <c r="A1281" s="8">
        <v>2008</v>
      </c>
      <c r="B1281" s="9">
        <v>39657</v>
      </c>
      <c r="C1281" s="10">
        <v>99</v>
      </c>
      <c r="D1281" s="11">
        <v>51.366666666666667</v>
      </c>
      <c r="E1281" s="11">
        <v>48.633333333333333</v>
      </c>
      <c r="F1281" s="8" t="s">
        <v>162</v>
      </c>
      <c r="G1281" s="8" t="s">
        <v>163</v>
      </c>
      <c r="H1281" s="8">
        <v>52.2</v>
      </c>
      <c r="I1281" s="8">
        <v>51.8</v>
      </c>
      <c r="J1281" s="8">
        <v>50.1</v>
      </c>
    </row>
    <row r="1282" spans="1:10" x14ac:dyDescent="0.15">
      <c r="A1282" s="8">
        <v>2008</v>
      </c>
      <c r="B1282" s="9">
        <v>39658</v>
      </c>
      <c r="C1282" s="10">
        <v>98</v>
      </c>
      <c r="D1282" s="11">
        <v>51.366666666666667</v>
      </c>
      <c r="E1282" s="11">
        <v>48.633333333333333</v>
      </c>
      <c r="F1282" s="8" t="s">
        <v>162</v>
      </c>
      <c r="G1282" s="8" t="s">
        <v>163</v>
      </c>
      <c r="H1282" s="8">
        <v>52.2</v>
      </c>
      <c r="I1282" s="8">
        <v>51.8</v>
      </c>
      <c r="J1282" s="8">
        <v>50.1</v>
      </c>
    </row>
    <row r="1283" spans="1:10" x14ac:dyDescent="0.15">
      <c r="A1283" s="8">
        <v>2008</v>
      </c>
      <c r="B1283" s="9">
        <v>39659</v>
      </c>
      <c r="C1283" s="10">
        <v>97</v>
      </c>
      <c r="D1283" s="11">
        <v>51.366666666666667</v>
      </c>
      <c r="E1283" s="11">
        <v>48.633333333333333</v>
      </c>
      <c r="F1283" s="8" t="s">
        <v>162</v>
      </c>
      <c r="G1283" s="8" t="s">
        <v>163</v>
      </c>
      <c r="H1283" s="8">
        <v>52.2</v>
      </c>
      <c r="I1283" s="8">
        <v>51.8</v>
      </c>
      <c r="J1283" s="8">
        <v>50.1</v>
      </c>
    </row>
    <row r="1284" spans="1:10" x14ac:dyDescent="0.15">
      <c r="A1284" s="8">
        <v>2008</v>
      </c>
      <c r="B1284" s="9">
        <v>39660</v>
      </c>
      <c r="C1284" s="10">
        <v>96</v>
      </c>
      <c r="D1284" s="11">
        <v>51.133333333333333</v>
      </c>
      <c r="E1284" s="11">
        <v>48.866666666666667</v>
      </c>
      <c r="F1284" s="8" t="s">
        <v>162</v>
      </c>
      <c r="G1284" s="8" t="s">
        <v>163</v>
      </c>
      <c r="H1284" s="8">
        <v>51.5</v>
      </c>
      <c r="I1284" s="8">
        <v>51.8</v>
      </c>
      <c r="J1284" s="8">
        <v>50.1</v>
      </c>
    </row>
    <row r="1285" spans="1:10" x14ac:dyDescent="0.15">
      <c r="A1285" s="8">
        <v>2008</v>
      </c>
      <c r="B1285" s="9">
        <v>39661</v>
      </c>
      <c r="C1285" s="10">
        <v>95</v>
      </c>
      <c r="D1285" s="11">
        <v>51.133333333333333</v>
      </c>
      <c r="E1285" s="11">
        <v>48.866666666666667</v>
      </c>
      <c r="F1285" s="8" t="s">
        <v>162</v>
      </c>
      <c r="G1285" s="8" t="s">
        <v>163</v>
      </c>
      <c r="H1285" s="8">
        <v>51.5</v>
      </c>
      <c r="I1285" s="8">
        <v>51.8</v>
      </c>
      <c r="J1285" s="8">
        <v>50.1</v>
      </c>
    </row>
    <row r="1286" spans="1:10" x14ac:dyDescent="0.15">
      <c r="A1286" s="8">
        <v>2008</v>
      </c>
      <c r="B1286" s="9">
        <v>39662</v>
      </c>
      <c r="C1286" s="10">
        <v>94</v>
      </c>
      <c r="D1286" s="11">
        <v>51.35</v>
      </c>
      <c r="E1286" s="11">
        <v>48.65</v>
      </c>
      <c r="F1286" s="8" t="s">
        <v>162</v>
      </c>
      <c r="G1286" s="8">
        <v>52</v>
      </c>
      <c r="H1286" s="8">
        <v>51.5</v>
      </c>
      <c r="I1286" s="8">
        <v>51.8</v>
      </c>
      <c r="J1286" s="8">
        <v>50.1</v>
      </c>
    </row>
    <row r="1287" spans="1:10" x14ac:dyDescent="0.15">
      <c r="A1287" s="8">
        <v>2008</v>
      </c>
      <c r="B1287" s="9">
        <v>39663</v>
      </c>
      <c r="C1287" s="10">
        <v>93</v>
      </c>
      <c r="D1287" s="11">
        <v>51.35</v>
      </c>
      <c r="E1287" s="11">
        <v>48.65</v>
      </c>
      <c r="F1287" s="8" t="s">
        <v>162</v>
      </c>
      <c r="G1287" s="8">
        <v>52</v>
      </c>
      <c r="H1287" s="8">
        <v>51.5</v>
      </c>
      <c r="I1287" s="8">
        <v>51.8</v>
      </c>
      <c r="J1287" s="8">
        <v>50.1</v>
      </c>
    </row>
    <row r="1288" spans="1:10" x14ac:dyDescent="0.15">
      <c r="A1288" s="8">
        <v>2008</v>
      </c>
      <c r="B1288" s="9">
        <v>39664</v>
      </c>
      <c r="C1288" s="10">
        <v>92</v>
      </c>
      <c r="D1288" s="11">
        <v>51.35</v>
      </c>
      <c r="E1288" s="11">
        <v>48.65</v>
      </c>
      <c r="F1288" s="8" t="s">
        <v>162</v>
      </c>
      <c r="G1288" s="8">
        <v>52</v>
      </c>
      <c r="H1288" s="8">
        <v>51.5</v>
      </c>
      <c r="I1288" s="8">
        <v>51.8</v>
      </c>
      <c r="J1288" s="8">
        <v>50.1</v>
      </c>
    </row>
    <row r="1289" spans="1:10" x14ac:dyDescent="0.15">
      <c r="A1289" s="8">
        <v>2008</v>
      </c>
      <c r="B1289" s="9">
        <v>39665</v>
      </c>
      <c r="C1289" s="10">
        <v>91</v>
      </c>
      <c r="D1289" s="11">
        <v>51.35</v>
      </c>
      <c r="E1289" s="11">
        <v>48.65</v>
      </c>
      <c r="F1289" s="8" t="s">
        <v>162</v>
      </c>
      <c r="G1289" s="8">
        <v>52</v>
      </c>
      <c r="H1289" s="8">
        <v>51.5</v>
      </c>
      <c r="I1289" s="8">
        <v>51.8</v>
      </c>
      <c r="J1289" s="8">
        <v>50.1</v>
      </c>
    </row>
    <row r="1290" spans="1:10" x14ac:dyDescent="0.15">
      <c r="A1290" s="8">
        <v>2008</v>
      </c>
      <c r="B1290" s="9">
        <v>39666</v>
      </c>
      <c r="C1290" s="10">
        <v>90</v>
      </c>
      <c r="D1290" s="11">
        <v>51.35</v>
      </c>
      <c r="E1290" s="11">
        <v>48.65</v>
      </c>
      <c r="F1290" s="8" t="s">
        <v>162</v>
      </c>
      <c r="G1290" s="8">
        <v>52</v>
      </c>
      <c r="H1290" s="8">
        <v>51.5</v>
      </c>
      <c r="I1290" s="8">
        <v>51.8</v>
      </c>
      <c r="J1290" s="8">
        <v>50.1</v>
      </c>
    </row>
    <row r="1291" spans="1:10" x14ac:dyDescent="0.15">
      <c r="A1291" s="8">
        <v>2008</v>
      </c>
      <c r="B1291" s="9">
        <v>39667</v>
      </c>
      <c r="C1291" s="10">
        <v>89</v>
      </c>
      <c r="D1291" s="11">
        <v>51.35</v>
      </c>
      <c r="E1291" s="11">
        <v>48.65</v>
      </c>
      <c r="F1291" s="8" t="s">
        <v>162</v>
      </c>
      <c r="G1291" s="8">
        <v>52</v>
      </c>
      <c r="H1291" s="8">
        <v>51.5</v>
      </c>
      <c r="I1291" s="8">
        <v>51.8</v>
      </c>
      <c r="J1291" s="8">
        <v>50.1</v>
      </c>
    </row>
    <row r="1292" spans="1:10" x14ac:dyDescent="0.15">
      <c r="A1292" s="8">
        <v>2008</v>
      </c>
      <c r="B1292" s="9">
        <v>39668</v>
      </c>
      <c r="C1292" s="10">
        <v>88</v>
      </c>
      <c r="D1292" s="11">
        <v>51.35</v>
      </c>
      <c r="E1292" s="11">
        <v>48.65</v>
      </c>
      <c r="F1292" s="8" t="s">
        <v>162</v>
      </c>
      <c r="G1292" s="8">
        <v>52</v>
      </c>
      <c r="H1292" s="8">
        <v>51.5</v>
      </c>
      <c r="I1292" s="8">
        <v>51.8</v>
      </c>
      <c r="J1292" s="8">
        <v>50.1</v>
      </c>
    </row>
    <row r="1293" spans="1:10" x14ac:dyDescent="0.15">
      <c r="A1293" s="8">
        <v>2008</v>
      </c>
      <c r="B1293" s="9">
        <v>39669</v>
      </c>
      <c r="C1293" s="10">
        <v>87</v>
      </c>
      <c r="D1293" s="11">
        <v>51.35</v>
      </c>
      <c r="E1293" s="11">
        <v>48.65</v>
      </c>
      <c r="F1293" s="8" t="s">
        <v>162</v>
      </c>
      <c r="G1293" s="8">
        <v>52</v>
      </c>
      <c r="H1293" s="8">
        <v>51.5</v>
      </c>
      <c r="I1293" s="8">
        <v>51.8</v>
      </c>
      <c r="J1293" s="8">
        <v>50.1</v>
      </c>
    </row>
    <row r="1294" spans="1:10" x14ac:dyDescent="0.15">
      <c r="A1294" s="8">
        <v>2008</v>
      </c>
      <c r="B1294" s="9">
        <v>39670</v>
      </c>
      <c r="C1294" s="10">
        <v>86</v>
      </c>
      <c r="D1294" s="11">
        <v>51.35</v>
      </c>
      <c r="E1294" s="11">
        <v>48.65</v>
      </c>
      <c r="F1294" s="8" t="s">
        <v>162</v>
      </c>
      <c r="G1294" s="8">
        <v>52</v>
      </c>
      <c r="H1294" s="8">
        <v>51.5</v>
      </c>
      <c r="I1294" s="8">
        <v>51.8</v>
      </c>
      <c r="J1294" s="8">
        <v>50.1</v>
      </c>
    </row>
    <row r="1295" spans="1:10" x14ac:dyDescent="0.15">
      <c r="A1295" s="8">
        <v>2008</v>
      </c>
      <c r="B1295" s="9">
        <v>39671</v>
      </c>
      <c r="C1295" s="10">
        <v>85</v>
      </c>
      <c r="D1295" s="11">
        <v>51.35</v>
      </c>
      <c r="E1295" s="11">
        <v>48.65</v>
      </c>
      <c r="F1295" s="8" t="s">
        <v>162</v>
      </c>
      <c r="G1295" s="8">
        <v>52</v>
      </c>
      <c r="H1295" s="8">
        <v>51.5</v>
      </c>
      <c r="I1295" s="8">
        <v>51.8</v>
      </c>
      <c r="J1295" s="8">
        <v>50.1</v>
      </c>
    </row>
    <row r="1296" spans="1:10" x14ac:dyDescent="0.15">
      <c r="A1296" s="8">
        <v>2008</v>
      </c>
      <c r="B1296" s="9">
        <v>39672</v>
      </c>
      <c r="C1296" s="10">
        <v>84</v>
      </c>
      <c r="D1296" s="11">
        <v>51.35</v>
      </c>
      <c r="E1296" s="11">
        <v>48.65</v>
      </c>
      <c r="F1296" s="8" t="s">
        <v>162</v>
      </c>
      <c r="G1296" s="8">
        <v>52</v>
      </c>
      <c r="H1296" s="8">
        <v>51.5</v>
      </c>
      <c r="I1296" s="8">
        <v>51.8</v>
      </c>
      <c r="J1296" s="8">
        <v>50.1</v>
      </c>
    </row>
    <row r="1297" spans="1:10" x14ac:dyDescent="0.15">
      <c r="A1297" s="8">
        <v>2008</v>
      </c>
      <c r="B1297" s="9">
        <v>39673</v>
      </c>
      <c r="C1297" s="10">
        <v>83</v>
      </c>
      <c r="D1297" s="11">
        <v>51.35</v>
      </c>
      <c r="E1297" s="11">
        <v>48.65</v>
      </c>
      <c r="F1297" s="8" t="s">
        <v>162</v>
      </c>
      <c r="G1297" s="8">
        <v>52</v>
      </c>
      <c r="H1297" s="8">
        <v>51.5</v>
      </c>
      <c r="I1297" s="8">
        <v>51.8</v>
      </c>
      <c r="J1297" s="8">
        <v>50.1</v>
      </c>
    </row>
    <row r="1298" spans="1:10" x14ac:dyDescent="0.15">
      <c r="A1298" s="8">
        <v>2008</v>
      </c>
      <c r="B1298" s="9">
        <v>39674</v>
      </c>
      <c r="C1298" s="10">
        <v>82</v>
      </c>
      <c r="D1298" s="11">
        <v>51.35</v>
      </c>
      <c r="E1298" s="11">
        <v>48.65</v>
      </c>
      <c r="F1298" s="8" t="s">
        <v>162</v>
      </c>
      <c r="G1298" s="8">
        <v>52</v>
      </c>
      <c r="H1298" s="8">
        <v>51.5</v>
      </c>
      <c r="I1298" s="8">
        <v>51.8</v>
      </c>
      <c r="J1298" s="8">
        <v>50.1</v>
      </c>
    </row>
    <row r="1299" spans="1:10" x14ac:dyDescent="0.15">
      <c r="A1299" s="8">
        <v>2008</v>
      </c>
      <c r="B1299" s="9">
        <v>39675</v>
      </c>
      <c r="C1299" s="10">
        <v>81</v>
      </c>
      <c r="D1299" s="11">
        <v>51.35</v>
      </c>
      <c r="E1299" s="11">
        <v>48.65</v>
      </c>
      <c r="F1299" s="8" t="s">
        <v>162</v>
      </c>
      <c r="G1299" s="8">
        <v>52</v>
      </c>
      <c r="H1299" s="8">
        <v>51.5</v>
      </c>
      <c r="I1299" s="8">
        <v>51.8</v>
      </c>
      <c r="J1299" s="8">
        <v>50.1</v>
      </c>
    </row>
    <row r="1300" spans="1:10" x14ac:dyDescent="0.15">
      <c r="A1300" s="8">
        <v>2008</v>
      </c>
      <c r="B1300" s="9">
        <v>39676</v>
      </c>
      <c r="C1300" s="10">
        <v>80</v>
      </c>
      <c r="D1300" s="11">
        <v>51.35</v>
      </c>
      <c r="E1300" s="11">
        <v>48.65</v>
      </c>
      <c r="F1300" s="8" t="s">
        <v>162</v>
      </c>
      <c r="G1300" s="8">
        <v>52</v>
      </c>
      <c r="H1300" s="8">
        <v>51.5</v>
      </c>
      <c r="I1300" s="8">
        <v>51.8</v>
      </c>
      <c r="J1300" s="8">
        <v>50.1</v>
      </c>
    </row>
    <row r="1301" spans="1:10" x14ac:dyDescent="0.15">
      <c r="A1301" s="8">
        <v>2008</v>
      </c>
      <c r="B1301" s="9">
        <v>39677</v>
      </c>
      <c r="C1301" s="10">
        <v>79</v>
      </c>
      <c r="D1301" s="11">
        <v>51.35</v>
      </c>
      <c r="E1301" s="11">
        <v>48.65</v>
      </c>
      <c r="F1301" s="8" t="s">
        <v>162</v>
      </c>
      <c r="G1301" s="8">
        <v>52</v>
      </c>
      <c r="H1301" s="8">
        <v>51.5</v>
      </c>
      <c r="I1301" s="8">
        <v>51.8</v>
      </c>
      <c r="J1301" s="8">
        <v>50.1</v>
      </c>
    </row>
    <row r="1302" spans="1:10" x14ac:dyDescent="0.15">
      <c r="A1302" s="8">
        <v>2008</v>
      </c>
      <c r="B1302" s="9">
        <v>39678</v>
      </c>
      <c r="C1302" s="10">
        <v>78</v>
      </c>
      <c r="D1302" s="11">
        <v>51.35</v>
      </c>
      <c r="E1302" s="11">
        <v>48.65</v>
      </c>
      <c r="F1302" s="8" t="s">
        <v>162</v>
      </c>
      <c r="G1302" s="8">
        <v>52</v>
      </c>
      <c r="H1302" s="8">
        <v>51.5</v>
      </c>
      <c r="I1302" s="8">
        <v>51.8</v>
      </c>
      <c r="J1302" s="8">
        <v>50.1</v>
      </c>
    </row>
    <row r="1303" spans="1:10" x14ac:dyDescent="0.15">
      <c r="A1303" s="8">
        <v>2008</v>
      </c>
      <c r="B1303" s="9">
        <v>39679</v>
      </c>
      <c r="C1303" s="10">
        <v>77</v>
      </c>
      <c r="D1303" s="11">
        <v>51.35</v>
      </c>
      <c r="E1303" s="11">
        <v>48.65</v>
      </c>
      <c r="F1303" s="8" t="s">
        <v>162</v>
      </c>
      <c r="G1303" s="8">
        <v>52</v>
      </c>
      <c r="H1303" s="8">
        <v>51.5</v>
      </c>
      <c r="I1303" s="8">
        <v>51.8</v>
      </c>
      <c r="J1303" s="8">
        <v>50.1</v>
      </c>
    </row>
    <row r="1304" spans="1:10" x14ac:dyDescent="0.15">
      <c r="A1304" s="8">
        <v>2008</v>
      </c>
      <c r="B1304" s="9">
        <v>39680</v>
      </c>
      <c r="C1304" s="10">
        <v>76</v>
      </c>
      <c r="D1304" s="11">
        <v>51.35</v>
      </c>
      <c r="E1304" s="11">
        <v>48.65</v>
      </c>
      <c r="F1304" s="8" t="s">
        <v>162</v>
      </c>
      <c r="G1304" s="8">
        <v>52</v>
      </c>
      <c r="H1304" s="8">
        <v>51.5</v>
      </c>
      <c r="I1304" s="8">
        <v>51.8</v>
      </c>
      <c r="J1304" s="8">
        <v>50.1</v>
      </c>
    </row>
    <row r="1305" spans="1:10" x14ac:dyDescent="0.15">
      <c r="A1305" s="8">
        <v>2008</v>
      </c>
      <c r="B1305" s="9">
        <v>39681</v>
      </c>
      <c r="C1305" s="10">
        <v>75</v>
      </c>
      <c r="D1305" s="11">
        <v>51.35</v>
      </c>
      <c r="E1305" s="11">
        <v>48.65</v>
      </c>
      <c r="F1305" s="8" t="s">
        <v>162</v>
      </c>
      <c r="G1305" s="8">
        <v>52</v>
      </c>
      <c r="H1305" s="8">
        <v>51.5</v>
      </c>
      <c r="I1305" s="8">
        <v>51.8</v>
      </c>
      <c r="J1305" s="8">
        <v>50.1</v>
      </c>
    </row>
    <row r="1306" spans="1:10" x14ac:dyDescent="0.15">
      <c r="A1306" s="8">
        <v>2008</v>
      </c>
      <c r="B1306" s="9">
        <v>39682</v>
      </c>
      <c r="C1306" s="10">
        <v>74</v>
      </c>
      <c r="D1306" s="11">
        <v>51.35</v>
      </c>
      <c r="E1306" s="11">
        <v>48.65</v>
      </c>
      <c r="F1306" s="8" t="s">
        <v>162</v>
      </c>
      <c r="G1306" s="8">
        <v>52</v>
      </c>
      <c r="H1306" s="8">
        <v>51.5</v>
      </c>
      <c r="I1306" s="8">
        <v>51.8</v>
      </c>
      <c r="J1306" s="8">
        <v>50.1</v>
      </c>
    </row>
    <row r="1307" spans="1:10" x14ac:dyDescent="0.15">
      <c r="A1307" s="8">
        <v>2008</v>
      </c>
      <c r="B1307" s="9">
        <v>39683</v>
      </c>
      <c r="C1307" s="10">
        <v>73</v>
      </c>
      <c r="D1307" s="11">
        <v>51.35</v>
      </c>
      <c r="E1307" s="11">
        <v>48.65</v>
      </c>
      <c r="F1307" s="8" t="s">
        <v>162</v>
      </c>
      <c r="G1307" s="8">
        <v>52</v>
      </c>
      <c r="H1307" s="8">
        <v>51.5</v>
      </c>
      <c r="I1307" s="8">
        <v>51.8</v>
      </c>
      <c r="J1307" s="8">
        <v>50.1</v>
      </c>
    </row>
    <row r="1308" spans="1:10" x14ac:dyDescent="0.15">
      <c r="A1308" s="8">
        <v>2008</v>
      </c>
      <c r="B1308" s="9">
        <v>39684</v>
      </c>
      <c r="C1308" s="10">
        <v>72</v>
      </c>
      <c r="D1308" s="11">
        <v>51.35</v>
      </c>
      <c r="E1308" s="11">
        <v>48.65</v>
      </c>
      <c r="F1308" s="8" t="s">
        <v>162</v>
      </c>
      <c r="G1308" s="8">
        <v>52</v>
      </c>
      <c r="H1308" s="8">
        <v>51.5</v>
      </c>
      <c r="I1308" s="8">
        <v>51.8</v>
      </c>
      <c r="J1308" s="8">
        <v>50.1</v>
      </c>
    </row>
    <row r="1309" spans="1:10" x14ac:dyDescent="0.15">
      <c r="A1309" s="8">
        <v>2008</v>
      </c>
      <c r="B1309" s="9">
        <v>39685</v>
      </c>
      <c r="C1309" s="10">
        <v>71</v>
      </c>
      <c r="D1309" s="11">
        <v>51.35</v>
      </c>
      <c r="E1309" s="11">
        <v>48.65</v>
      </c>
      <c r="F1309" s="8" t="s">
        <v>162</v>
      </c>
      <c r="G1309" s="8">
        <v>52</v>
      </c>
      <c r="H1309" s="8">
        <v>51.5</v>
      </c>
      <c r="I1309" s="8">
        <v>51.8</v>
      </c>
      <c r="J1309" s="8">
        <v>50.1</v>
      </c>
    </row>
    <row r="1310" spans="1:10" x14ac:dyDescent="0.15">
      <c r="A1310" s="8">
        <v>2008</v>
      </c>
      <c r="B1310" s="9">
        <v>39686</v>
      </c>
      <c r="C1310" s="10">
        <v>70</v>
      </c>
      <c r="D1310" s="11">
        <v>51.35</v>
      </c>
      <c r="E1310" s="11">
        <v>48.65</v>
      </c>
      <c r="F1310" s="8" t="s">
        <v>162</v>
      </c>
      <c r="G1310" s="8">
        <v>52</v>
      </c>
      <c r="H1310" s="8">
        <v>51.5</v>
      </c>
      <c r="I1310" s="8">
        <v>51.8</v>
      </c>
      <c r="J1310" s="8">
        <v>50.1</v>
      </c>
    </row>
    <row r="1311" spans="1:10" x14ac:dyDescent="0.15">
      <c r="A1311" s="8">
        <v>2008</v>
      </c>
      <c r="B1311" s="9">
        <v>39687</v>
      </c>
      <c r="C1311" s="10">
        <v>69</v>
      </c>
      <c r="D1311" s="11">
        <v>51.940000000000012</v>
      </c>
      <c r="E1311" s="11">
        <v>48.059999999999988</v>
      </c>
      <c r="F1311" s="8">
        <v>54.3</v>
      </c>
      <c r="G1311" s="8">
        <v>52</v>
      </c>
      <c r="H1311" s="8">
        <v>51.5</v>
      </c>
      <c r="I1311" s="8">
        <v>51.8</v>
      </c>
      <c r="J1311" s="8">
        <v>50.1</v>
      </c>
    </row>
    <row r="1312" spans="1:10" x14ac:dyDescent="0.15">
      <c r="A1312" s="8">
        <v>2008</v>
      </c>
      <c r="B1312" s="9">
        <v>39688</v>
      </c>
      <c r="C1312" s="10">
        <v>68</v>
      </c>
      <c r="D1312" s="11">
        <v>51.940000000000012</v>
      </c>
      <c r="E1312" s="11">
        <v>48.059999999999988</v>
      </c>
      <c r="F1312" s="8">
        <v>54.3</v>
      </c>
      <c r="G1312" s="8">
        <v>52</v>
      </c>
      <c r="H1312" s="8">
        <v>51.5</v>
      </c>
      <c r="I1312" s="8">
        <v>51.8</v>
      </c>
      <c r="J1312" s="8">
        <v>50.1</v>
      </c>
    </row>
    <row r="1313" spans="1:10" x14ac:dyDescent="0.15">
      <c r="A1313" s="8">
        <v>2008</v>
      </c>
      <c r="B1313" s="9">
        <v>39689</v>
      </c>
      <c r="C1313" s="10">
        <v>67</v>
      </c>
      <c r="D1313" s="11">
        <v>51.940000000000012</v>
      </c>
      <c r="E1313" s="11">
        <v>48.059999999999988</v>
      </c>
      <c r="F1313" s="8">
        <v>54.3</v>
      </c>
      <c r="G1313" s="8">
        <v>52</v>
      </c>
      <c r="H1313" s="8">
        <v>51.5</v>
      </c>
      <c r="I1313" s="8">
        <v>51.8</v>
      </c>
      <c r="J1313" s="8">
        <v>50.1</v>
      </c>
    </row>
    <row r="1314" spans="1:10" x14ac:dyDescent="0.15">
      <c r="A1314" s="8">
        <v>2008</v>
      </c>
      <c r="B1314" s="9">
        <v>39690</v>
      </c>
      <c r="C1314" s="10">
        <v>66</v>
      </c>
      <c r="D1314" s="11">
        <v>51.940000000000012</v>
      </c>
      <c r="E1314" s="11">
        <v>48.059999999999988</v>
      </c>
      <c r="F1314" s="8">
        <v>54.3</v>
      </c>
      <c r="G1314" s="8">
        <v>52</v>
      </c>
      <c r="H1314" s="8">
        <v>51.5</v>
      </c>
      <c r="I1314" s="8">
        <v>51.8</v>
      </c>
      <c r="J1314" s="8">
        <v>50.1</v>
      </c>
    </row>
    <row r="1315" spans="1:10" x14ac:dyDescent="0.15">
      <c r="A1315" s="8">
        <v>2008</v>
      </c>
      <c r="B1315" s="9">
        <v>39691</v>
      </c>
      <c r="C1315" s="10">
        <v>65</v>
      </c>
      <c r="D1315" s="11">
        <v>51.940000000000012</v>
      </c>
      <c r="E1315" s="11">
        <v>48.059999999999988</v>
      </c>
      <c r="F1315" s="8">
        <v>54.3</v>
      </c>
      <c r="G1315" s="8">
        <v>52</v>
      </c>
      <c r="H1315" s="8">
        <v>51.5</v>
      </c>
      <c r="I1315" s="8">
        <v>51.8</v>
      </c>
      <c r="J1315" s="8">
        <v>50.1</v>
      </c>
    </row>
    <row r="1316" spans="1:10" x14ac:dyDescent="0.15">
      <c r="A1316" s="8">
        <v>2008</v>
      </c>
      <c r="B1316" s="9">
        <v>39692</v>
      </c>
      <c r="C1316" s="10">
        <v>64</v>
      </c>
      <c r="D1316" s="11">
        <v>51.940000000000012</v>
      </c>
      <c r="E1316" s="11">
        <v>48.059999999999988</v>
      </c>
      <c r="F1316" s="8">
        <v>54.3</v>
      </c>
      <c r="G1316" s="8">
        <v>52</v>
      </c>
      <c r="H1316" s="8">
        <v>51.5</v>
      </c>
      <c r="I1316" s="8">
        <v>51.8</v>
      </c>
      <c r="J1316" s="8">
        <v>50.1</v>
      </c>
    </row>
    <row r="1317" spans="1:10" x14ac:dyDescent="0.15">
      <c r="A1317" s="8">
        <v>2008</v>
      </c>
      <c r="B1317" s="9">
        <v>39693</v>
      </c>
      <c r="C1317" s="10">
        <v>63</v>
      </c>
      <c r="D1317" s="11">
        <v>51.940000000000012</v>
      </c>
      <c r="E1317" s="11">
        <v>48.059999999999988</v>
      </c>
      <c r="F1317" s="8">
        <v>54.3</v>
      </c>
      <c r="G1317" s="8">
        <v>52</v>
      </c>
      <c r="H1317" s="8">
        <v>51.5</v>
      </c>
      <c r="I1317" s="8">
        <v>51.8</v>
      </c>
      <c r="J1317" s="8">
        <v>50.1</v>
      </c>
    </row>
    <row r="1318" spans="1:10" x14ac:dyDescent="0.15">
      <c r="A1318" s="8">
        <v>2008</v>
      </c>
      <c r="B1318" s="9">
        <v>39694</v>
      </c>
      <c r="C1318" s="10">
        <v>62</v>
      </c>
      <c r="D1318" s="11">
        <v>51.940000000000012</v>
      </c>
      <c r="E1318" s="11">
        <v>48.059999999999988</v>
      </c>
      <c r="F1318" s="8">
        <v>54.3</v>
      </c>
      <c r="G1318" s="8">
        <v>52</v>
      </c>
      <c r="H1318" s="8">
        <v>51.5</v>
      </c>
      <c r="I1318" s="8">
        <v>51.8</v>
      </c>
      <c r="J1318" s="8">
        <v>50.1</v>
      </c>
    </row>
    <row r="1319" spans="1:10" x14ac:dyDescent="0.15">
      <c r="A1319" s="8">
        <v>2008</v>
      </c>
      <c r="B1319" s="9">
        <v>39695</v>
      </c>
      <c r="C1319" s="10">
        <v>61</v>
      </c>
      <c r="D1319" s="11">
        <v>51.940000000000012</v>
      </c>
      <c r="E1319" s="11">
        <v>48.059999999999988</v>
      </c>
      <c r="F1319" s="8">
        <v>54.3</v>
      </c>
      <c r="G1319" s="8">
        <v>52</v>
      </c>
      <c r="H1319" s="8">
        <v>51.5</v>
      </c>
      <c r="I1319" s="8">
        <v>51.8</v>
      </c>
      <c r="J1319" s="8">
        <v>50.1</v>
      </c>
    </row>
    <row r="1320" spans="1:10" x14ac:dyDescent="0.15">
      <c r="A1320" s="8">
        <v>2008</v>
      </c>
      <c r="B1320" s="9">
        <v>39696</v>
      </c>
      <c r="C1320" s="10">
        <v>60</v>
      </c>
      <c r="D1320" s="11">
        <v>51.940000000000012</v>
      </c>
      <c r="E1320" s="11">
        <v>48.059999999999988</v>
      </c>
      <c r="F1320" s="8">
        <v>54.3</v>
      </c>
      <c r="G1320" s="8">
        <v>52</v>
      </c>
      <c r="H1320" s="8">
        <v>51.5</v>
      </c>
      <c r="I1320" s="8">
        <v>51.8</v>
      </c>
      <c r="J1320" s="8">
        <v>50.1</v>
      </c>
    </row>
    <row r="1321" spans="1:10" x14ac:dyDescent="0.15">
      <c r="A1321" s="8">
        <v>2008</v>
      </c>
      <c r="B1321" s="9">
        <v>39697</v>
      </c>
      <c r="C1321" s="10">
        <v>59</v>
      </c>
      <c r="D1321" s="11">
        <v>51.940000000000012</v>
      </c>
      <c r="E1321" s="11">
        <v>48.059999999999988</v>
      </c>
      <c r="F1321" s="8">
        <v>54.3</v>
      </c>
      <c r="G1321" s="8">
        <v>52</v>
      </c>
      <c r="H1321" s="8">
        <v>51.5</v>
      </c>
      <c r="I1321" s="8">
        <v>51.8</v>
      </c>
      <c r="J1321" s="8">
        <v>50.1</v>
      </c>
    </row>
    <row r="1322" spans="1:10" x14ac:dyDescent="0.15">
      <c r="A1322" s="8">
        <v>2008</v>
      </c>
      <c r="B1322" s="9">
        <v>39698</v>
      </c>
      <c r="C1322" s="10">
        <v>58</v>
      </c>
      <c r="D1322" s="11">
        <v>51.940000000000012</v>
      </c>
      <c r="E1322" s="11">
        <v>48.059999999999988</v>
      </c>
      <c r="F1322" s="8">
        <v>54.3</v>
      </c>
      <c r="G1322" s="8">
        <v>52</v>
      </c>
      <c r="H1322" s="8">
        <v>51.5</v>
      </c>
      <c r="I1322" s="8">
        <v>51.8</v>
      </c>
      <c r="J1322" s="8">
        <v>50.1</v>
      </c>
    </row>
    <row r="1323" spans="1:10" x14ac:dyDescent="0.15">
      <c r="A1323" s="8">
        <v>2008</v>
      </c>
      <c r="B1323" s="9">
        <v>39699</v>
      </c>
      <c r="C1323" s="10">
        <v>57</v>
      </c>
      <c r="D1323" s="11">
        <v>51.940000000000012</v>
      </c>
      <c r="E1323" s="11">
        <v>48.059999999999988</v>
      </c>
      <c r="F1323" s="8">
        <v>54.3</v>
      </c>
      <c r="G1323" s="8">
        <v>52</v>
      </c>
      <c r="H1323" s="8">
        <v>51.5</v>
      </c>
      <c r="I1323" s="8">
        <v>51.8</v>
      </c>
      <c r="J1323" s="8">
        <v>50.1</v>
      </c>
    </row>
    <row r="1324" spans="1:10" x14ac:dyDescent="0.15">
      <c r="A1324" s="8">
        <v>2008</v>
      </c>
      <c r="B1324" s="9">
        <v>39700</v>
      </c>
      <c r="C1324" s="10">
        <v>56</v>
      </c>
      <c r="D1324" s="11">
        <v>51.940000000000012</v>
      </c>
      <c r="E1324" s="11">
        <v>48.059999999999988</v>
      </c>
      <c r="F1324" s="8">
        <v>54.3</v>
      </c>
      <c r="G1324" s="8">
        <v>52</v>
      </c>
      <c r="H1324" s="8">
        <v>51.5</v>
      </c>
      <c r="I1324" s="8">
        <v>51.8</v>
      </c>
      <c r="J1324" s="8">
        <v>50.1</v>
      </c>
    </row>
    <row r="1325" spans="1:10" x14ac:dyDescent="0.15">
      <c r="A1325" s="8">
        <v>2008</v>
      </c>
      <c r="B1325" s="9">
        <v>39701</v>
      </c>
      <c r="C1325" s="10">
        <v>55</v>
      </c>
      <c r="D1325" s="11">
        <v>51.940000000000012</v>
      </c>
      <c r="E1325" s="11">
        <v>48.059999999999988</v>
      </c>
      <c r="F1325" s="8">
        <v>54.3</v>
      </c>
      <c r="G1325" s="8">
        <v>52</v>
      </c>
      <c r="H1325" s="8">
        <v>51.5</v>
      </c>
      <c r="I1325" s="8">
        <v>51.8</v>
      </c>
      <c r="J1325" s="8">
        <v>50.1</v>
      </c>
    </row>
    <row r="1326" spans="1:10" x14ac:dyDescent="0.15">
      <c r="A1326" s="8">
        <v>2008</v>
      </c>
      <c r="B1326" s="9">
        <v>39702</v>
      </c>
      <c r="C1326" s="10">
        <v>54</v>
      </c>
      <c r="D1326" s="11">
        <v>51.940000000000012</v>
      </c>
      <c r="E1326" s="11">
        <v>48.059999999999988</v>
      </c>
      <c r="F1326" s="8">
        <v>54.3</v>
      </c>
      <c r="G1326" s="8">
        <v>52</v>
      </c>
      <c r="H1326" s="8">
        <v>51.5</v>
      </c>
      <c r="I1326" s="8">
        <v>51.8</v>
      </c>
      <c r="J1326" s="8">
        <v>50.1</v>
      </c>
    </row>
    <row r="1327" spans="1:10" x14ac:dyDescent="0.15">
      <c r="A1327" s="8">
        <v>2008</v>
      </c>
      <c r="B1327" s="9">
        <v>39703</v>
      </c>
      <c r="C1327" s="10">
        <v>53</v>
      </c>
      <c r="D1327" s="11">
        <v>51.940000000000012</v>
      </c>
      <c r="E1327" s="11">
        <v>48.059999999999988</v>
      </c>
      <c r="F1327" s="8">
        <v>54.3</v>
      </c>
      <c r="G1327" s="8">
        <v>52</v>
      </c>
      <c r="H1327" s="8">
        <v>51.5</v>
      </c>
      <c r="I1327" s="8">
        <v>51.8</v>
      </c>
      <c r="J1327" s="8">
        <v>50.1</v>
      </c>
    </row>
    <row r="1328" spans="1:10" x14ac:dyDescent="0.15">
      <c r="A1328" s="8">
        <v>2008</v>
      </c>
      <c r="B1328" s="9">
        <v>39704</v>
      </c>
      <c r="C1328" s="10">
        <v>52</v>
      </c>
      <c r="D1328" s="11">
        <v>51.940000000000012</v>
      </c>
      <c r="E1328" s="11">
        <v>48.059999999999988</v>
      </c>
      <c r="F1328" s="8">
        <v>54.3</v>
      </c>
      <c r="G1328" s="8">
        <v>52</v>
      </c>
      <c r="H1328" s="8">
        <v>51.5</v>
      </c>
      <c r="I1328" s="8">
        <v>51.8</v>
      </c>
      <c r="J1328" s="8">
        <v>50.1</v>
      </c>
    </row>
    <row r="1329" spans="1:10" x14ac:dyDescent="0.15">
      <c r="A1329" s="8">
        <v>2008</v>
      </c>
      <c r="B1329" s="9">
        <v>39705</v>
      </c>
      <c r="C1329" s="10">
        <v>51</v>
      </c>
      <c r="D1329" s="11">
        <v>51.940000000000012</v>
      </c>
      <c r="E1329" s="11">
        <v>48.059999999999988</v>
      </c>
      <c r="F1329" s="8">
        <v>54.3</v>
      </c>
      <c r="G1329" s="8">
        <v>52</v>
      </c>
      <c r="H1329" s="8">
        <v>51.5</v>
      </c>
      <c r="I1329" s="8">
        <v>51.8</v>
      </c>
      <c r="J1329" s="8">
        <v>50.1</v>
      </c>
    </row>
    <row r="1330" spans="1:10" x14ac:dyDescent="0.15">
      <c r="A1330" s="8">
        <v>2008</v>
      </c>
      <c r="B1330" s="9">
        <v>39706</v>
      </c>
      <c r="C1330" s="10">
        <v>50</v>
      </c>
      <c r="D1330" s="11">
        <v>51.940000000000012</v>
      </c>
      <c r="E1330" s="11">
        <v>48.059999999999988</v>
      </c>
      <c r="F1330" s="8">
        <v>54.3</v>
      </c>
      <c r="G1330" s="8">
        <v>52</v>
      </c>
      <c r="H1330" s="8">
        <v>51.5</v>
      </c>
      <c r="I1330" s="8">
        <v>51.8</v>
      </c>
      <c r="J1330" s="8">
        <v>50.1</v>
      </c>
    </row>
    <row r="1331" spans="1:10" x14ac:dyDescent="0.15">
      <c r="A1331" s="8">
        <v>2008</v>
      </c>
      <c r="B1331" s="9">
        <v>39707</v>
      </c>
      <c r="C1331" s="10">
        <v>49</v>
      </c>
      <c r="D1331" s="11">
        <v>51.940000000000012</v>
      </c>
      <c r="E1331" s="11">
        <v>48.059999999999988</v>
      </c>
      <c r="F1331" s="8">
        <v>54.3</v>
      </c>
      <c r="G1331" s="8">
        <v>52</v>
      </c>
      <c r="H1331" s="8">
        <v>51.5</v>
      </c>
      <c r="I1331" s="8">
        <v>51.8</v>
      </c>
      <c r="J1331" s="8">
        <v>50.1</v>
      </c>
    </row>
    <row r="1332" spans="1:10" x14ac:dyDescent="0.15">
      <c r="A1332" s="8">
        <v>2008</v>
      </c>
      <c r="B1332" s="9">
        <v>39708</v>
      </c>
      <c r="C1332" s="10">
        <v>48</v>
      </c>
      <c r="D1332" s="11">
        <v>51.940000000000012</v>
      </c>
      <c r="E1332" s="11">
        <v>48.059999999999988</v>
      </c>
      <c r="F1332" s="8">
        <v>54.3</v>
      </c>
      <c r="G1332" s="8">
        <v>52</v>
      </c>
      <c r="H1332" s="8">
        <v>51.5</v>
      </c>
      <c r="I1332" s="8">
        <v>51.8</v>
      </c>
      <c r="J1332" s="8">
        <v>50.1</v>
      </c>
    </row>
    <row r="1333" spans="1:10" x14ac:dyDescent="0.15">
      <c r="A1333" s="8">
        <v>2008</v>
      </c>
      <c r="B1333" s="9">
        <v>39709</v>
      </c>
      <c r="C1333" s="10">
        <v>47</v>
      </c>
      <c r="D1333" s="11">
        <v>51.940000000000012</v>
      </c>
      <c r="E1333" s="11">
        <v>48.059999999999988</v>
      </c>
      <c r="F1333" s="8">
        <v>54.3</v>
      </c>
      <c r="G1333" s="8">
        <v>52</v>
      </c>
      <c r="H1333" s="8">
        <v>51.5</v>
      </c>
      <c r="I1333" s="8">
        <v>51.8</v>
      </c>
      <c r="J1333" s="8">
        <v>50.1</v>
      </c>
    </row>
    <row r="1334" spans="1:10" x14ac:dyDescent="0.15">
      <c r="A1334" s="8">
        <v>2008</v>
      </c>
      <c r="B1334" s="9">
        <v>39710</v>
      </c>
      <c r="C1334" s="10">
        <v>46</v>
      </c>
      <c r="D1334" s="11">
        <v>51.940000000000012</v>
      </c>
      <c r="E1334" s="11">
        <v>48.059999999999988</v>
      </c>
      <c r="F1334" s="8">
        <v>54.3</v>
      </c>
      <c r="G1334" s="8">
        <v>52</v>
      </c>
      <c r="H1334" s="8">
        <v>51.5</v>
      </c>
      <c r="I1334" s="8">
        <v>51.8</v>
      </c>
      <c r="J1334" s="8">
        <v>50.1</v>
      </c>
    </row>
    <row r="1335" spans="1:10" x14ac:dyDescent="0.15">
      <c r="A1335" s="8">
        <v>2008</v>
      </c>
      <c r="B1335" s="9">
        <v>39711</v>
      </c>
      <c r="C1335" s="10">
        <v>45</v>
      </c>
      <c r="D1335" s="11">
        <v>51.940000000000012</v>
      </c>
      <c r="E1335" s="11">
        <v>48.059999999999988</v>
      </c>
      <c r="F1335" s="8">
        <v>54.3</v>
      </c>
      <c r="G1335" s="8">
        <v>52</v>
      </c>
      <c r="H1335" s="8">
        <v>51.5</v>
      </c>
      <c r="I1335" s="8">
        <v>51.8</v>
      </c>
      <c r="J1335" s="8">
        <v>50.1</v>
      </c>
    </row>
    <row r="1336" spans="1:10" x14ac:dyDescent="0.15">
      <c r="A1336" s="8">
        <v>2008</v>
      </c>
      <c r="B1336" s="9">
        <v>39712</v>
      </c>
      <c r="C1336" s="10">
        <v>44</v>
      </c>
      <c r="D1336" s="11">
        <v>51.940000000000012</v>
      </c>
      <c r="E1336" s="11">
        <v>48.059999999999988</v>
      </c>
      <c r="F1336" s="8">
        <v>54.3</v>
      </c>
      <c r="G1336" s="8">
        <v>52</v>
      </c>
      <c r="H1336" s="8">
        <v>51.5</v>
      </c>
      <c r="I1336" s="8">
        <v>51.8</v>
      </c>
      <c r="J1336" s="8">
        <v>50.1</v>
      </c>
    </row>
    <row r="1337" spans="1:10" x14ac:dyDescent="0.15">
      <c r="A1337" s="8">
        <v>2008</v>
      </c>
      <c r="B1337" s="9">
        <v>39713</v>
      </c>
      <c r="C1337" s="10">
        <v>43</v>
      </c>
      <c r="D1337" s="11">
        <v>51.940000000000012</v>
      </c>
      <c r="E1337" s="11">
        <v>48.059999999999988</v>
      </c>
      <c r="F1337" s="8">
        <v>54.3</v>
      </c>
      <c r="G1337" s="8">
        <v>52</v>
      </c>
      <c r="H1337" s="8">
        <v>51.5</v>
      </c>
      <c r="I1337" s="8">
        <v>51.8</v>
      </c>
      <c r="J1337" s="8">
        <v>50.1</v>
      </c>
    </row>
    <row r="1338" spans="1:10" x14ac:dyDescent="0.15">
      <c r="A1338" s="8">
        <v>2008</v>
      </c>
      <c r="B1338" s="9">
        <v>39714</v>
      </c>
      <c r="C1338" s="10">
        <v>42</v>
      </c>
      <c r="D1338" s="11">
        <v>51.940000000000012</v>
      </c>
      <c r="E1338" s="11">
        <v>48.059999999999988</v>
      </c>
      <c r="F1338" s="8">
        <v>54.3</v>
      </c>
      <c r="G1338" s="8">
        <v>52</v>
      </c>
      <c r="H1338" s="8">
        <v>51.5</v>
      </c>
      <c r="I1338" s="8">
        <v>51.8</v>
      </c>
      <c r="J1338" s="8">
        <v>50.1</v>
      </c>
    </row>
    <row r="1339" spans="1:10" x14ac:dyDescent="0.15">
      <c r="A1339" s="8">
        <v>2008</v>
      </c>
      <c r="B1339" s="9">
        <v>39715</v>
      </c>
      <c r="C1339" s="10">
        <v>41</v>
      </c>
      <c r="D1339" s="11">
        <v>51.940000000000012</v>
      </c>
      <c r="E1339" s="11">
        <v>48.059999999999988</v>
      </c>
      <c r="F1339" s="8">
        <v>54.3</v>
      </c>
      <c r="G1339" s="8">
        <v>52</v>
      </c>
      <c r="H1339" s="8">
        <v>51.5</v>
      </c>
      <c r="I1339" s="8">
        <v>51.8</v>
      </c>
      <c r="J1339" s="8">
        <v>50.1</v>
      </c>
    </row>
    <row r="1340" spans="1:10" x14ac:dyDescent="0.15">
      <c r="A1340" s="8">
        <v>2008</v>
      </c>
      <c r="B1340" s="9">
        <v>39716</v>
      </c>
      <c r="C1340" s="10">
        <v>40</v>
      </c>
      <c r="D1340" s="11">
        <v>51.940000000000012</v>
      </c>
      <c r="E1340" s="11">
        <v>48.059999999999988</v>
      </c>
      <c r="F1340" s="8">
        <v>54.3</v>
      </c>
      <c r="G1340" s="8">
        <v>52</v>
      </c>
      <c r="H1340" s="8">
        <v>51.5</v>
      </c>
      <c r="I1340" s="8">
        <v>51.8</v>
      </c>
      <c r="J1340" s="8">
        <v>50.1</v>
      </c>
    </row>
    <row r="1341" spans="1:10" x14ac:dyDescent="0.15">
      <c r="A1341" s="8">
        <v>2008</v>
      </c>
      <c r="B1341" s="9">
        <v>39717</v>
      </c>
      <c r="C1341" s="10">
        <v>39</v>
      </c>
      <c r="D1341" s="11">
        <v>51.940000000000012</v>
      </c>
      <c r="E1341" s="11">
        <v>48.059999999999988</v>
      </c>
      <c r="F1341" s="8">
        <v>54.3</v>
      </c>
      <c r="G1341" s="8">
        <v>52</v>
      </c>
      <c r="H1341" s="8">
        <v>51.5</v>
      </c>
      <c r="I1341" s="8">
        <v>51.8</v>
      </c>
      <c r="J1341" s="8">
        <v>50.1</v>
      </c>
    </row>
    <row r="1342" spans="1:10" x14ac:dyDescent="0.15">
      <c r="A1342" s="8">
        <v>2008</v>
      </c>
      <c r="B1342" s="9">
        <v>39718</v>
      </c>
      <c r="C1342" s="10">
        <v>38</v>
      </c>
      <c r="D1342" s="11">
        <v>51.940000000000012</v>
      </c>
      <c r="E1342" s="11">
        <v>48.059999999999988</v>
      </c>
      <c r="F1342" s="8">
        <v>54.3</v>
      </c>
      <c r="G1342" s="8">
        <v>52</v>
      </c>
      <c r="H1342" s="8">
        <v>51.5</v>
      </c>
      <c r="I1342" s="8">
        <v>51.8</v>
      </c>
      <c r="J1342" s="8">
        <v>50.1</v>
      </c>
    </row>
    <row r="1343" spans="1:10" x14ac:dyDescent="0.15">
      <c r="A1343" s="8">
        <v>2008</v>
      </c>
      <c r="B1343" s="9">
        <v>39719</v>
      </c>
      <c r="C1343" s="10">
        <v>37</v>
      </c>
      <c r="D1343" s="11">
        <v>51.940000000000012</v>
      </c>
      <c r="E1343" s="11">
        <v>48.059999999999988</v>
      </c>
      <c r="F1343" s="8">
        <v>54.3</v>
      </c>
      <c r="G1343" s="8">
        <v>52</v>
      </c>
      <c r="H1343" s="8">
        <v>51.5</v>
      </c>
      <c r="I1343" s="8">
        <v>51.8</v>
      </c>
      <c r="J1343" s="8">
        <v>50.1</v>
      </c>
    </row>
    <row r="1344" spans="1:10" x14ac:dyDescent="0.15">
      <c r="A1344" s="8">
        <v>2008</v>
      </c>
      <c r="B1344" s="9">
        <v>39720</v>
      </c>
      <c r="C1344" s="10">
        <v>36</v>
      </c>
      <c r="D1344" s="11">
        <v>51.940000000000012</v>
      </c>
      <c r="E1344" s="11">
        <v>48.059999999999988</v>
      </c>
      <c r="F1344" s="8">
        <v>54.3</v>
      </c>
      <c r="G1344" s="8">
        <v>52</v>
      </c>
      <c r="H1344" s="8">
        <v>51.5</v>
      </c>
      <c r="I1344" s="8">
        <v>51.8</v>
      </c>
      <c r="J1344" s="8">
        <v>50.1</v>
      </c>
    </row>
    <row r="1345" spans="1:10" x14ac:dyDescent="0.15">
      <c r="A1345" s="8">
        <v>2008</v>
      </c>
      <c r="B1345" s="9">
        <v>39721</v>
      </c>
      <c r="C1345" s="10">
        <v>35</v>
      </c>
      <c r="D1345" s="11">
        <v>51.940000000000012</v>
      </c>
      <c r="E1345" s="11">
        <v>48.059999999999988</v>
      </c>
      <c r="F1345" s="8">
        <v>54.3</v>
      </c>
      <c r="G1345" s="8">
        <v>52</v>
      </c>
      <c r="H1345" s="8">
        <v>51.5</v>
      </c>
      <c r="I1345" s="8">
        <v>51.8</v>
      </c>
      <c r="J1345" s="8">
        <v>50.1</v>
      </c>
    </row>
    <row r="1346" spans="1:10" x14ac:dyDescent="0.15">
      <c r="A1346" s="8">
        <v>2008</v>
      </c>
      <c r="B1346" s="9">
        <v>39722</v>
      </c>
      <c r="C1346" s="10">
        <v>34</v>
      </c>
      <c r="D1346" s="11">
        <v>51.940000000000012</v>
      </c>
      <c r="E1346" s="11">
        <v>48.059999999999988</v>
      </c>
      <c r="F1346" s="8">
        <v>54.3</v>
      </c>
      <c r="G1346" s="8">
        <v>52</v>
      </c>
      <c r="H1346" s="8">
        <v>51.5</v>
      </c>
      <c r="I1346" s="8">
        <v>51.8</v>
      </c>
      <c r="J1346" s="8">
        <v>50.1</v>
      </c>
    </row>
    <row r="1347" spans="1:10" x14ac:dyDescent="0.15">
      <c r="A1347" s="8">
        <v>2008</v>
      </c>
      <c r="B1347" s="9">
        <v>39723</v>
      </c>
      <c r="C1347" s="10">
        <v>33</v>
      </c>
      <c r="D1347" s="11">
        <v>51.940000000000012</v>
      </c>
      <c r="E1347" s="11">
        <v>48.059999999999988</v>
      </c>
      <c r="F1347" s="8">
        <v>54.3</v>
      </c>
      <c r="G1347" s="8">
        <v>52</v>
      </c>
      <c r="H1347" s="8">
        <v>51.5</v>
      </c>
      <c r="I1347" s="8">
        <v>51.8</v>
      </c>
      <c r="J1347" s="8">
        <v>50.1</v>
      </c>
    </row>
    <row r="1348" spans="1:10" x14ac:dyDescent="0.15">
      <c r="A1348" s="8">
        <v>2008</v>
      </c>
      <c r="B1348" s="9">
        <v>39724</v>
      </c>
      <c r="C1348" s="10">
        <v>32</v>
      </c>
      <c r="D1348" s="11">
        <v>51.940000000000012</v>
      </c>
      <c r="E1348" s="11">
        <v>48.059999999999988</v>
      </c>
      <c r="F1348" s="8">
        <v>54.3</v>
      </c>
      <c r="G1348" s="8">
        <v>52</v>
      </c>
      <c r="H1348" s="8">
        <v>51.5</v>
      </c>
      <c r="I1348" s="8">
        <v>51.8</v>
      </c>
      <c r="J1348" s="8">
        <v>50.1</v>
      </c>
    </row>
    <row r="1349" spans="1:10" x14ac:dyDescent="0.15">
      <c r="A1349" s="8">
        <v>2008</v>
      </c>
      <c r="B1349" s="9">
        <v>39725</v>
      </c>
      <c r="C1349" s="10">
        <v>31</v>
      </c>
      <c r="D1349" s="11">
        <v>51.940000000000012</v>
      </c>
      <c r="E1349" s="11">
        <v>48.059999999999988</v>
      </c>
      <c r="F1349" s="8">
        <v>54.3</v>
      </c>
      <c r="G1349" s="8">
        <v>52</v>
      </c>
      <c r="H1349" s="8">
        <v>51.5</v>
      </c>
      <c r="I1349" s="8">
        <v>51.8</v>
      </c>
      <c r="J1349" s="8">
        <v>50.1</v>
      </c>
    </row>
    <row r="1350" spans="1:10" x14ac:dyDescent="0.15">
      <c r="A1350" s="8">
        <v>2008</v>
      </c>
      <c r="B1350" s="9">
        <v>39726</v>
      </c>
      <c r="C1350" s="10">
        <v>30</v>
      </c>
      <c r="D1350" s="11">
        <v>51.940000000000012</v>
      </c>
      <c r="E1350" s="11">
        <v>48.059999999999988</v>
      </c>
      <c r="F1350" s="8">
        <v>54.3</v>
      </c>
      <c r="G1350" s="8">
        <v>52</v>
      </c>
      <c r="H1350" s="8">
        <v>51.5</v>
      </c>
      <c r="I1350" s="8">
        <v>51.8</v>
      </c>
      <c r="J1350" s="8">
        <v>50.1</v>
      </c>
    </row>
    <row r="1351" spans="1:10" x14ac:dyDescent="0.15">
      <c r="A1351" s="8">
        <v>2008</v>
      </c>
      <c r="B1351" s="9">
        <v>39727</v>
      </c>
      <c r="C1351" s="10">
        <v>29</v>
      </c>
      <c r="D1351" s="11">
        <v>51.940000000000012</v>
      </c>
      <c r="E1351" s="11">
        <v>48.059999999999988</v>
      </c>
      <c r="F1351" s="8">
        <v>54.3</v>
      </c>
      <c r="G1351" s="8">
        <v>52</v>
      </c>
      <c r="H1351" s="8">
        <v>51.5</v>
      </c>
      <c r="I1351" s="8">
        <v>51.8</v>
      </c>
      <c r="J1351" s="8">
        <v>50.1</v>
      </c>
    </row>
    <row r="1352" spans="1:10" x14ac:dyDescent="0.15">
      <c r="A1352" s="8">
        <v>2008</v>
      </c>
      <c r="B1352" s="9">
        <v>39728</v>
      </c>
      <c r="C1352" s="10">
        <v>28</v>
      </c>
      <c r="D1352" s="11">
        <v>51.940000000000012</v>
      </c>
      <c r="E1352" s="11">
        <v>48.059999999999988</v>
      </c>
      <c r="F1352" s="8">
        <v>54.3</v>
      </c>
      <c r="G1352" s="8">
        <v>52</v>
      </c>
      <c r="H1352" s="8">
        <v>51.5</v>
      </c>
      <c r="I1352" s="8">
        <v>51.8</v>
      </c>
      <c r="J1352" s="8">
        <v>50.1</v>
      </c>
    </row>
    <row r="1353" spans="1:10" x14ac:dyDescent="0.15">
      <c r="A1353" s="8">
        <v>2008</v>
      </c>
      <c r="B1353" s="9">
        <v>39729</v>
      </c>
      <c r="C1353" s="10">
        <v>27</v>
      </c>
      <c r="D1353" s="11">
        <v>51.940000000000012</v>
      </c>
      <c r="E1353" s="11">
        <v>48.059999999999988</v>
      </c>
      <c r="F1353" s="8">
        <v>54.3</v>
      </c>
      <c r="G1353" s="8">
        <v>52</v>
      </c>
      <c r="H1353" s="8">
        <v>51.5</v>
      </c>
      <c r="I1353" s="8">
        <v>51.8</v>
      </c>
      <c r="J1353" s="8">
        <v>50.1</v>
      </c>
    </row>
    <row r="1354" spans="1:10" x14ac:dyDescent="0.15">
      <c r="A1354" s="8">
        <v>2008</v>
      </c>
      <c r="B1354" s="9">
        <v>39730</v>
      </c>
      <c r="C1354" s="10">
        <v>26</v>
      </c>
      <c r="D1354" s="11">
        <v>51.940000000000012</v>
      </c>
      <c r="E1354" s="11">
        <v>48.059999999999988</v>
      </c>
      <c r="F1354" s="8">
        <v>54.3</v>
      </c>
      <c r="G1354" s="8">
        <v>52</v>
      </c>
      <c r="H1354" s="8">
        <v>51.5</v>
      </c>
      <c r="I1354" s="8">
        <v>51.8</v>
      </c>
      <c r="J1354" s="8">
        <v>50.1</v>
      </c>
    </row>
    <row r="1355" spans="1:10" x14ac:dyDescent="0.15">
      <c r="A1355" s="8">
        <v>2008</v>
      </c>
      <c r="B1355" s="9">
        <v>39731</v>
      </c>
      <c r="C1355" s="10">
        <v>25</v>
      </c>
      <c r="D1355" s="11">
        <v>51.940000000000012</v>
      </c>
      <c r="E1355" s="11">
        <v>48.059999999999988</v>
      </c>
      <c r="F1355" s="8">
        <v>54.3</v>
      </c>
      <c r="G1355" s="8">
        <v>52</v>
      </c>
      <c r="H1355" s="8">
        <v>51.5</v>
      </c>
      <c r="I1355" s="8">
        <v>51.8</v>
      </c>
      <c r="J1355" s="8">
        <v>50.1</v>
      </c>
    </row>
    <row r="1356" spans="1:10" x14ac:dyDescent="0.15">
      <c r="A1356" s="8">
        <v>2008</v>
      </c>
      <c r="B1356" s="9">
        <v>39732</v>
      </c>
      <c r="C1356" s="10">
        <v>24</v>
      </c>
      <c r="D1356" s="11">
        <v>51.940000000000012</v>
      </c>
      <c r="E1356" s="11">
        <v>48.059999999999988</v>
      </c>
      <c r="F1356" s="8">
        <v>54.3</v>
      </c>
      <c r="G1356" s="8">
        <v>52</v>
      </c>
      <c r="H1356" s="8">
        <v>51.5</v>
      </c>
      <c r="I1356" s="8">
        <v>51.8</v>
      </c>
      <c r="J1356" s="8">
        <v>50.1</v>
      </c>
    </row>
    <row r="1357" spans="1:10" x14ac:dyDescent="0.15">
      <c r="A1357" s="8">
        <v>2008</v>
      </c>
      <c r="B1357" s="9">
        <v>39733</v>
      </c>
      <c r="C1357" s="10">
        <v>23</v>
      </c>
      <c r="D1357" s="11">
        <v>51.940000000000012</v>
      </c>
      <c r="E1357" s="11">
        <v>48.059999999999988</v>
      </c>
      <c r="F1357" s="8">
        <v>54.3</v>
      </c>
      <c r="G1357" s="8">
        <v>52</v>
      </c>
      <c r="H1357" s="8">
        <v>51.5</v>
      </c>
      <c r="I1357" s="8">
        <v>51.8</v>
      </c>
      <c r="J1357" s="8">
        <v>50.1</v>
      </c>
    </row>
    <row r="1358" spans="1:10" x14ac:dyDescent="0.15">
      <c r="A1358" s="8">
        <v>2008</v>
      </c>
      <c r="B1358" s="9">
        <v>39734</v>
      </c>
      <c r="C1358" s="10">
        <v>22</v>
      </c>
      <c r="D1358" s="11">
        <v>51.940000000000012</v>
      </c>
      <c r="E1358" s="11">
        <v>48.059999999999988</v>
      </c>
      <c r="F1358" s="8">
        <v>54.3</v>
      </c>
      <c r="G1358" s="8">
        <v>52</v>
      </c>
      <c r="H1358" s="8">
        <v>51.5</v>
      </c>
      <c r="I1358" s="8">
        <v>51.8</v>
      </c>
      <c r="J1358" s="8">
        <v>50.1</v>
      </c>
    </row>
    <row r="1359" spans="1:10" x14ac:dyDescent="0.15">
      <c r="A1359" s="8">
        <v>2008</v>
      </c>
      <c r="B1359" s="9">
        <v>39735</v>
      </c>
      <c r="C1359" s="10">
        <v>21</v>
      </c>
      <c r="D1359" s="11">
        <v>51.940000000000012</v>
      </c>
      <c r="E1359" s="11">
        <v>48.059999999999988</v>
      </c>
      <c r="F1359" s="8">
        <v>54.3</v>
      </c>
      <c r="G1359" s="8">
        <v>52</v>
      </c>
      <c r="H1359" s="8">
        <v>51.5</v>
      </c>
      <c r="I1359" s="8">
        <v>51.8</v>
      </c>
      <c r="J1359" s="8">
        <v>50.1</v>
      </c>
    </row>
    <row r="1360" spans="1:10" x14ac:dyDescent="0.15">
      <c r="A1360" s="8">
        <v>2008</v>
      </c>
      <c r="B1360" s="9">
        <v>39736</v>
      </c>
      <c r="C1360" s="10">
        <v>20</v>
      </c>
      <c r="D1360" s="11">
        <v>51.940000000000012</v>
      </c>
      <c r="E1360" s="11">
        <v>48.059999999999988</v>
      </c>
      <c r="F1360" s="8">
        <v>54.3</v>
      </c>
      <c r="G1360" s="8">
        <v>52</v>
      </c>
      <c r="H1360" s="8">
        <v>51.5</v>
      </c>
      <c r="I1360" s="8">
        <v>51.8</v>
      </c>
      <c r="J1360" s="8">
        <v>50.1</v>
      </c>
    </row>
    <row r="1361" spans="1:10" x14ac:dyDescent="0.15">
      <c r="A1361" s="8">
        <v>2008</v>
      </c>
      <c r="B1361" s="9">
        <v>39737</v>
      </c>
      <c r="C1361" s="10">
        <v>19</v>
      </c>
      <c r="D1361" s="11">
        <v>51.940000000000012</v>
      </c>
      <c r="E1361" s="11">
        <v>48.059999999999988</v>
      </c>
      <c r="F1361" s="8">
        <v>54.3</v>
      </c>
      <c r="G1361" s="8">
        <v>52</v>
      </c>
      <c r="H1361" s="8">
        <v>51.5</v>
      </c>
      <c r="I1361" s="8">
        <v>51.8</v>
      </c>
      <c r="J1361" s="8">
        <v>50.1</v>
      </c>
    </row>
    <row r="1362" spans="1:10" x14ac:dyDescent="0.15">
      <c r="A1362" s="8">
        <v>2008</v>
      </c>
      <c r="B1362" s="9">
        <v>39738</v>
      </c>
      <c r="C1362" s="10">
        <v>18</v>
      </c>
      <c r="D1362" s="11">
        <v>51.940000000000012</v>
      </c>
      <c r="E1362" s="11">
        <v>48.059999999999988</v>
      </c>
      <c r="F1362" s="8">
        <v>54.3</v>
      </c>
      <c r="G1362" s="8">
        <v>52</v>
      </c>
      <c r="H1362" s="8">
        <v>51.5</v>
      </c>
      <c r="I1362" s="8">
        <v>51.8</v>
      </c>
      <c r="J1362" s="8">
        <v>50.1</v>
      </c>
    </row>
    <row r="1363" spans="1:10" x14ac:dyDescent="0.15">
      <c r="A1363" s="8">
        <v>2008</v>
      </c>
      <c r="B1363" s="9">
        <v>39739</v>
      </c>
      <c r="C1363" s="10">
        <v>17</v>
      </c>
      <c r="D1363" s="11">
        <v>51.940000000000012</v>
      </c>
      <c r="E1363" s="11">
        <v>48.059999999999988</v>
      </c>
      <c r="F1363" s="8">
        <v>54.3</v>
      </c>
      <c r="G1363" s="8">
        <v>52</v>
      </c>
      <c r="H1363" s="8">
        <v>51.5</v>
      </c>
      <c r="I1363" s="8">
        <v>51.8</v>
      </c>
      <c r="J1363" s="8">
        <v>50.1</v>
      </c>
    </row>
    <row r="1364" spans="1:10" x14ac:dyDescent="0.15">
      <c r="A1364" s="8">
        <v>2008</v>
      </c>
      <c r="B1364" s="9">
        <v>39740</v>
      </c>
      <c r="C1364" s="10">
        <v>16</v>
      </c>
      <c r="D1364" s="11">
        <v>51.940000000000012</v>
      </c>
      <c r="E1364" s="11">
        <v>48.059999999999988</v>
      </c>
      <c r="F1364" s="8">
        <v>54.3</v>
      </c>
      <c r="G1364" s="8">
        <v>52</v>
      </c>
      <c r="H1364" s="8">
        <v>51.5</v>
      </c>
      <c r="I1364" s="8">
        <v>51.8</v>
      </c>
      <c r="J1364" s="8">
        <v>50.1</v>
      </c>
    </row>
    <row r="1365" spans="1:10" x14ac:dyDescent="0.15">
      <c r="A1365" s="8">
        <v>2008</v>
      </c>
      <c r="B1365" s="9">
        <v>39741</v>
      </c>
      <c r="C1365" s="10">
        <v>15</v>
      </c>
      <c r="D1365" s="11">
        <v>51.940000000000012</v>
      </c>
      <c r="E1365" s="11">
        <v>48.059999999999988</v>
      </c>
      <c r="F1365" s="8">
        <v>54.3</v>
      </c>
      <c r="G1365" s="8">
        <v>52</v>
      </c>
      <c r="H1365" s="8">
        <v>51.5</v>
      </c>
      <c r="I1365" s="8">
        <v>51.8</v>
      </c>
      <c r="J1365" s="8">
        <v>50.1</v>
      </c>
    </row>
    <row r="1366" spans="1:10" x14ac:dyDescent="0.15">
      <c r="A1366" s="8">
        <v>2008</v>
      </c>
      <c r="B1366" s="9">
        <v>39742</v>
      </c>
      <c r="C1366" s="10">
        <v>14</v>
      </c>
      <c r="D1366" s="11">
        <v>51.940000000000012</v>
      </c>
      <c r="E1366" s="11">
        <v>48.059999999999988</v>
      </c>
      <c r="F1366" s="8">
        <v>54.3</v>
      </c>
      <c r="G1366" s="8">
        <v>52</v>
      </c>
      <c r="H1366" s="8">
        <v>51.5</v>
      </c>
      <c r="I1366" s="8">
        <v>51.8</v>
      </c>
      <c r="J1366" s="8">
        <v>50.1</v>
      </c>
    </row>
    <row r="1367" spans="1:10" x14ac:dyDescent="0.15">
      <c r="A1367" s="8">
        <v>2008</v>
      </c>
      <c r="B1367" s="9">
        <v>39743</v>
      </c>
      <c r="C1367" s="10">
        <v>13</v>
      </c>
      <c r="D1367" s="11">
        <v>51.940000000000012</v>
      </c>
      <c r="E1367" s="11">
        <v>48.059999999999988</v>
      </c>
      <c r="F1367" s="8">
        <v>54.3</v>
      </c>
      <c r="G1367" s="8">
        <v>52</v>
      </c>
      <c r="H1367" s="8">
        <v>51.5</v>
      </c>
      <c r="I1367" s="8">
        <v>51.8</v>
      </c>
      <c r="J1367" s="8">
        <v>50.1</v>
      </c>
    </row>
    <row r="1368" spans="1:10" x14ac:dyDescent="0.15">
      <c r="A1368" s="8">
        <v>2008</v>
      </c>
      <c r="B1368" s="9">
        <v>39744</v>
      </c>
      <c r="C1368" s="10">
        <v>12</v>
      </c>
      <c r="D1368" s="11">
        <v>51.940000000000012</v>
      </c>
      <c r="E1368" s="11">
        <v>48.059999999999988</v>
      </c>
      <c r="F1368" s="8">
        <v>54.3</v>
      </c>
      <c r="G1368" s="8">
        <v>52</v>
      </c>
      <c r="H1368" s="8">
        <v>51.5</v>
      </c>
      <c r="I1368" s="8">
        <v>51.8</v>
      </c>
      <c r="J1368" s="8">
        <v>50.1</v>
      </c>
    </row>
    <row r="1369" spans="1:10" x14ac:dyDescent="0.15">
      <c r="A1369" s="8">
        <v>2008</v>
      </c>
      <c r="B1369" s="9">
        <v>39745</v>
      </c>
      <c r="C1369" s="10">
        <v>11</v>
      </c>
      <c r="D1369" s="11">
        <v>51.940000000000012</v>
      </c>
      <c r="E1369" s="11">
        <v>48.059999999999988</v>
      </c>
      <c r="F1369" s="8">
        <v>54.3</v>
      </c>
      <c r="G1369" s="8">
        <v>52</v>
      </c>
      <c r="H1369" s="8">
        <v>51.5</v>
      </c>
      <c r="I1369" s="8">
        <v>51.8</v>
      </c>
      <c r="J1369" s="8">
        <v>50.1</v>
      </c>
    </row>
    <row r="1370" spans="1:10" x14ac:dyDescent="0.15">
      <c r="A1370" s="8">
        <v>2008</v>
      </c>
      <c r="B1370" s="9">
        <v>39746</v>
      </c>
      <c r="C1370" s="10">
        <v>10</v>
      </c>
      <c r="D1370" s="11">
        <v>51.940000000000012</v>
      </c>
      <c r="E1370" s="11">
        <v>48.059999999999988</v>
      </c>
      <c r="F1370" s="8">
        <v>54.3</v>
      </c>
      <c r="G1370" s="8">
        <v>52</v>
      </c>
      <c r="H1370" s="8">
        <v>51.5</v>
      </c>
      <c r="I1370" s="8">
        <v>51.8</v>
      </c>
      <c r="J1370" s="8">
        <v>50.1</v>
      </c>
    </row>
    <row r="1371" spans="1:10" x14ac:dyDescent="0.15">
      <c r="A1371" s="8">
        <v>2008</v>
      </c>
      <c r="B1371" s="9">
        <v>39747</v>
      </c>
      <c r="C1371" s="10">
        <v>9</v>
      </c>
      <c r="D1371" s="11">
        <v>51.940000000000012</v>
      </c>
      <c r="E1371" s="11">
        <v>48.059999999999988</v>
      </c>
      <c r="F1371" s="8">
        <v>54.3</v>
      </c>
      <c r="G1371" s="8">
        <v>52</v>
      </c>
      <c r="H1371" s="8">
        <v>51.5</v>
      </c>
      <c r="I1371" s="8">
        <v>51.8</v>
      </c>
      <c r="J1371" s="8">
        <v>50.1</v>
      </c>
    </row>
    <row r="1372" spans="1:10" x14ac:dyDescent="0.15">
      <c r="A1372" s="8">
        <v>2008</v>
      </c>
      <c r="B1372" s="9">
        <v>39748</v>
      </c>
      <c r="C1372" s="10">
        <v>8</v>
      </c>
      <c r="D1372" s="11">
        <v>51.940000000000012</v>
      </c>
      <c r="E1372" s="11">
        <v>48.059999999999988</v>
      </c>
      <c r="F1372" s="8">
        <v>54.3</v>
      </c>
      <c r="G1372" s="8">
        <v>52</v>
      </c>
      <c r="H1372" s="8">
        <v>51.5</v>
      </c>
      <c r="I1372" s="8">
        <v>51.8</v>
      </c>
      <c r="J1372" s="8">
        <v>50.1</v>
      </c>
    </row>
    <row r="1373" spans="1:10" x14ac:dyDescent="0.15">
      <c r="A1373" s="8">
        <v>2008</v>
      </c>
      <c r="B1373" s="9">
        <v>39749</v>
      </c>
      <c r="C1373" s="10">
        <v>7</v>
      </c>
      <c r="D1373" s="11">
        <v>51.940000000000012</v>
      </c>
      <c r="E1373" s="11">
        <v>48.059999999999988</v>
      </c>
      <c r="F1373" s="8">
        <v>54.3</v>
      </c>
      <c r="G1373" s="8">
        <v>52</v>
      </c>
      <c r="H1373" s="8">
        <v>51.5</v>
      </c>
      <c r="I1373" s="8">
        <v>51.8</v>
      </c>
      <c r="J1373" s="8">
        <v>50.1</v>
      </c>
    </row>
    <row r="1374" spans="1:10" x14ac:dyDescent="0.15">
      <c r="A1374" s="8">
        <v>2008</v>
      </c>
      <c r="B1374" s="9">
        <v>39750</v>
      </c>
      <c r="C1374" s="10">
        <v>6</v>
      </c>
      <c r="D1374" s="11">
        <v>51.940000000000012</v>
      </c>
      <c r="E1374" s="11">
        <v>48.059999999999988</v>
      </c>
      <c r="F1374" s="8">
        <v>54.3</v>
      </c>
      <c r="G1374" s="8">
        <v>52</v>
      </c>
      <c r="H1374" s="8">
        <v>51.5</v>
      </c>
      <c r="I1374" s="8">
        <v>51.8</v>
      </c>
      <c r="J1374" s="8">
        <v>50.1</v>
      </c>
    </row>
    <row r="1375" spans="1:10" x14ac:dyDescent="0.15">
      <c r="A1375" s="8">
        <v>2008</v>
      </c>
      <c r="B1375" s="9">
        <v>39751</v>
      </c>
      <c r="C1375" s="10">
        <v>5</v>
      </c>
      <c r="D1375" s="11">
        <v>52.02</v>
      </c>
      <c r="E1375" s="11">
        <v>47.98</v>
      </c>
      <c r="F1375" s="8">
        <v>54.3</v>
      </c>
      <c r="G1375" s="8">
        <v>52</v>
      </c>
      <c r="H1375" s="8">
        <v>51.9</v>
      </c>
      <c r="I1375" s="8">
        <v>51.8</v>
      </c>
      <c r="J1375" s="8">
        <v>50.1</v>
      </c>
    </row>
    <row r="1376" spans="1:10" x14ac:dyDescent="0.15">
      <c r="A1376" s="8">
        <v>2008</v>
      </c>
      <c r="B1376" s="9">
        <v>39752</v>
      </c>
      <c r="C1376" s="10">
        <v>4</v>
      </c>
      <c r="D1376" s="11">
        <v>52.410000000000004</v>
      </c>
      <c r="E1376" s="11">
        <v>47.589999999999996</v>
      </c>
      <c r="F1376" s="8">
        <v>54.3</v>
      </c>
      <c r="G1376" s="8">
        <v>52</v>
      </c>
      <c r="H1376" s="8">
        <v>51.9</v>
      </c>
      <c r="I1376" s="8">
        <v>53.75</v>
      </c>
      <c r="J1376" s="8">
        <v>50.1</v>
      </c>
    </row>
    <row r="1377" spans="1:10" x14ac:dyDescent="0.15">
      <c r="A1377" s="8">
        <v>2008</v>
      </c>
      <c r="B1377" s="9">
        <v>39753</v>
      </c>
      <c r="C1377" s="10">
        <v>3</v>
      </c>
      <c r="D1377" s="11">
        <v>52.410000000000004</v>
      </c>
      <c r="E1377" s="11">
        <v>47.589999999999996</v>
      </c>
      <c r="F1377" s="8">
        <v>54.3</v>
      </c>
      <c r="G1377" s="8">
        <v>52</v>
      </c>
      <c r="H1377" s="8">
        <v>51.9</v>
      </c>
      <c r="I1377" s="8">
        <v>53.75</v>
      </c>
      <c r="J1377" s="8">
        <v>50.1</v>
      </c>
    </row>
    <row r="1378" spans="1:10" x14ac:dyDescent="0.15">
      <c r="A1378" s="8">
        <v>2008</v>
      </c>
      <c r="B1378" s="9">
        <v>39754</v>
      </c>
      <c r="C1378" s="10">
        <v>2</v>
      </c>
      <c r="D1378" s="11">
        <v>52.410000000000004</v>
      </c>
      <c r="E1378" s="11">
        <v>47.589999999999996</v>
      </c>
      <c r="F1378" s="8">
        <v>54.3</v>
      </c>
      <c r="G1378" s="8">
        <v>52</v>
      </c>
      <c r="H1378" s="8">
        <v>51.9</v>
      </c>
      <c r="I1378" s="8">
        <v>53.75</v>
      </c>
      <c r="J1378" s="8">
        <v>50.1</v>
      </c>
    </row>
    <row r="1379" spans="1:10" x14ac:dyDescent="0.15">
      <c r="A1379" s="8">
        <v>2008</v>
      </c>
      <c r="B1379" s="9">
        <v>39755</v>
      </c>
      <c r="C1379" s="10">
        <v>1</v>
      </c>
      <c r="D1379" s="11">
        <v>52.410000000000004</v>
      </c>
      <c r="E1379" s="11">
        <v>47.589999999999996</v>
      </c>
      <c r="F1379" s="8">
        <v>54.3</v>
      </c>
      <c r="G1379" s="8">
        <v>52</v>
      </c>
      <c r="H1379" s="8">
        <v>51.9</v>
      </c>
      <c r="I1379" s="8">
        <v>53.75</v>
      </c>
      <c r="J1379" s="8">
        <v>50.1</v>
      </c>
    </row>
    <row r="1380" spans="1:10" x14ac:dyDescent="0.15">
      <c r="A1380" s="8">
        <v>2008</v>
      </c>
      <c r="B1380" s="9">
        <v>39756</v>
      </c>
      <c r="C1380" s="10">
        <v>0</v>
      </c>
      <c r="D1380" s="11">
        <v>52.410000000000004</v>
      </c>
      <c r="E1380" s="11">
        <v>47.589999999999996</v>
      </c>
      <c r="F1380" s="8">
        <v>54.3</v>
      </c>
      <c r="G1380" s="8">
        <v>52</v>
      </c>
      <c r="H1380" s="8">
        <v>51.9</v>
      </c>
      <c r="I1380" s="8">
        <v>53.75</v>
      </c>
      <c r="J1380" s="8">
        <v>50.1</v>
      </c>
    </row>
    <row r="1381" spans="1:10" x14ac:dyDescent="0.15">
      <c r="A1381" s="6" t="s">
        <v>0</v>
      </c>
      <c r="B1381" s="6" t="s">
        <v>1</v>
      </c>
      <c r="C1381" s="6" t="s">
        <v>2</v>
      </c>
      <c r="D1381" s="6" t="s">
        <v>4</v>
      </c>
      <c r="E1381" s="6" t="s">
        <v>5</v>
      </c>
      <c r="F1381" s="6" t="s">
        <v>162</v>
      </c>
      <c r="G1381" s="6" t="s">
        <v>163</v>
      </c>
      <c r="H1381" s="6" t="s">
        <v>161</v>
      </c>
      <c r="I1381" s="6" t="s">
        <v>165</v>
      </c>
      <c r="J1381" s="6" t="s">
        <v>160</v>
      </c>
    </row>
    <row r="1382" spans="1:10" x14ac:dyDescent="0.15">
      <c r="A1382" s="8">
        <v>2012</v>
      </c>
      <c r="B1382" s="9">
        <v>40493</v>
      </c>
      <c r="C1382" s="10">
        <v>726</v>
      </c>
      <c r="D1382" s="11">
        <v>55.9</v>
      </c>
      <c r="E1382" s="11">
        <v>44.1</v>
      </c>
      <c r="F1382" s="8" t="s">
        <v>162</v>
      </c>
      <c r="G1382" s="8" t="s">
        <v>163</v>
      </c>
      <c r="H1382" s="8">
        <v>55.9</v>
      </c>
      <c r="I1382" s="8" t="s">
        <v>165</v>
      </c>
      <c r="J1382" s="8" t="s">
        <v>160</v>
      </c>
    </row>
    <row r="1383" spans="1:10" x14ac:dyDescent="0.15">
      <c r="A1383" s="8">
        <v>2012</v>
      </c>
      <c r="B1383" s="9">
        <v>40494</v>
      </c>
      <c r="C1383" s="10">
        <v>725</v>
      </c>
      <c r="D1383" s="11">
        <v>55.9</v>
      </c>
      <c r="E1383" s="11">
        <v>44.1</v>
      </c>
      <c r="F1383" s="8" t="s">
        <v>162</v>
      </c>
      <c r="G1383" s="8" t="s">
        <v>163</v>
      </c>
      <c r="H1383" s="8">
        <v>55.9</v>
      </c>
      <c r="I1383" s="8" t="s">
        <v>165</v>
      </c>
      <c r="J1383" s="8" t="s">
        <v>160</v>
      </c>
    </row>
    <row r="1384" spans="1:10" x14ac:dyDescent="0.15">
      <c r="A1384" s="8">
        <v>2012</v>
      </c>
      <c r="B1384" s="9">
        <v>40495</v>
      </c>
      <c r="C1384" s="10">
        <v>724</v>
      </c>
      <c r="D1384" s="11">
        <v>55.9</v>
      </c>
      <c r="E1384" s="11">
        <v>44.1</v>
      </c>
      <c r="F1384" s="8" t="s">
        <v>162</v>
      </c>
      <c r="G1384" s="8" t="s">
        <v>163</v>
      </c>
      <c r="H1384" s="8">
        <v>55.9</v>
      </c>
      <c r="I1384" s="8" t="s">
        <v>165</v>
      </c>
      <c r="J1384" s="8" t="s">
        <v>160</v>
      </c>
    </row>
    <row r="1385" spans="1:10" x14ac:dyDescent="0.15">
      <c r="A1385" s="8">
        <v>2012</v>
      </c>
      <c r="B1385" s="9">
        <v>40496</v>
      </c>
      <c r="C1385" s="10">
        <v>723</v>
      </c>
      <c r="D1385" s="11">
        <v>55.9</v>
      </c>
      <c r="E1385" s="11">
        <v>44.1</v>
      </c>
      <c r="F1385" s="8" t="s">
        <v>162</v>
      </c>
      <c r="G1385" s="8" t="s">
        <v>163</v>
      </c>
      <c r="H1385" s="8">
        <v>55.9</v>
      </c>
      <c r="I1385" s="8" t="s">
        <v>165</v>
      </c>
      <c r="J1385" s="8" t="s">
        <v>160</v>
      </c>
    </row>
    <row r="1386" spans="1:10" x14ac:dyDescent="0.15">
      <c r="A1386" s="8">
        <v>2012</v>
      </c>
      <c r="B1386" s="9">
        <v>40497</v>
      </c>
      <c r="C1386" s="10">
        <v>722</v>
      </c>
      <c r="D1386" s="11">
        <v>55.9</v>
      </c>
      <c r="E1386" s="11">
        <v>44.1</v>
      </c>
      <c r="F1386" s="8" t="s">
        <v>162</v>
      </c>
      <c r="G1386" s="8" t="s">
        <v>163</v>
      </c>
      <c r="H1386" s="8">
        <v>55.9</v>
      </c>
      <c r="I1386" s="8" t="s">
        <v>165</v>
      </c>
      <c r="J1386" s="8" t="s">
        <v>160</v>
      </c>
    </row>
    <row r="1387" spans="1:10" x14ac:dyDescent="0.15">
      <c r="A1387" s="8">
        <v>2012</v>
      </c>
      <c r="B1387" s="9">
        <v>40498</v>
      </c>
      <c r="C1387" s="10">
        <v>721</v>
      </c>
      <c r="D1387" s="11">
        <v>55.9</v>
      </c>
      <c r="E1387" s="11">
        <v>44.1</v>
      </c>
      <c r="F1387" s="8" t="s">
        <v>162</v>
      </c>
      <c r="G1387" s="8" t="s">
        <v>163</v>
      </c>
      <c r="H1387" s="8">
        <v>55.9</v>
      </c>
      <c r="I1387" s="8" t="s">
        <v>165</v>
      </c>
      <c r="J1387" s="8" t="s">
        <v>160</v>
      </c>
    </row>
    <row r="1388" spans="1:10" x14ac:dyDescent="0.15">
      <c r="A1388" s="8">
        <v>2012</v>
      </c>
      <c r="B1388" s="9">
        <v>40499</v>
      </c>
      <c r="C1388" s="10">
        <v>720</v>
      </c>
      <c r="D1388" s="11">
        <v>55.9</v>
      </c>
      <c r="E1388" s="11">
        <v>44.1</v>
      </c>
      <c r="F1388" s="8" t="s">
        <v>162</v>
      </c>
      <c r="G1388" s="8" t="s">
        <v>163</v>
      </c>
      <c r="H1388" s="8">
        <v>55.9</v>
      </c>
      <c r="I1388" s="8" t="s">
        <v>165</v>
      </c>
      <c r="J1388" s="8" t="s">
        <v>160</v>
      </c>
    </row>
    <row r="1389" spans="1:10" x14ac:dyDescent="0.15">
      <c r="A1389" s="8">
        <v>2012</v>
      </c>
      <c r="B1389" s="9">
        <v>40500</v>
      </c>
      <c r="C1389" s="10">
        <v>719</v>
      </c>
      <c r="D1389" s="11">
        <v>55.9</v>
      </c>
      <c r="E1389" s="11">
        <v>44.1</v>
      </c>
      <c r="F1389" s="8" t="s">
        <v>162</v>
      </c>
      <c r="G1389" s="8" t="s">
        <v>163</v>
      </c>
      <c r="H1389" s="8">
        <v>55.9</v>
      </c>
      <c r="I1389" s="8" t="s">
        <v>165</v>
      </c>
      <c r="J1389" s="8" t="s">
        <v>160</v>
      </c>
    </row>
    <row r="1390" spans="1:10" x14ac:dyDescent="0.15">
      <c r="A1390" s="8">
        <v>2012</v>
      </c>
      <c r="B1390" s="9">
        <v>40501</v>
      </c>
      <c r="C1390" s="10">
        <v>718</v>
      </c>
      <c r="D1390" s="11">
        <v>55.9</v>
      </c>
      <c r="E1390" s="11">
        <v>44.1</v>
      </c>
      <c r="F1390" s="8" t="s">
        <v>162</v>
      </c>
      <c r="G1390" s="8" t="s">
        <v>163</v>
      </c>
      <c r="H1390" s="8">
        <v>55.9</v>
      </c>
      <c r="I1390" s="8" t="s">
        <v>165</v>
      </c>
      <c r="J1390" s="8" t="s">
        <v>160</v>
      </c>
    </row>
    <row r="1391" spans="1:10" x14ac:dyDescent="0.15">
      <c r="A1391" s="8">
        <v>2012</v>
      </c>
      <c r="B1391" s="9">
        <v>40502</v>
      </c>
      <c r="C1391" s="10">
        <v>717</v>
      </c>
      <c r="D1391" s="11">
        <v>55.9</v>
      </c>
      <c r="E1391" s="11">
        <v>44.1</v>
      </c>
      <c r="F1391" s="8" t="s">
        <v>162</v>
      </c>
      <c r="G1391" s="8" t="s">
        <v>163</v>
      </c>
      <c r="H1391" s="8">
        <v>55.9</v>
      </c>
      <c r="I1391" s="8" t="s">
        <v>165</v>
      </c>
      <c r="J1391" s="8" t="s">
        <v>160</v>
      </c>
    </row>
    <row r="1392" spans="1:10" x14ac:dyDescent="0.15">
      <c r="A1392" s="8">
        <v>2012</v>
      </c>
      <c r="B1392" s="9">
        <v>40503</v>
      </c>
      <c r="C1392" s="10">
        <v>716</v>
      </c>
      <c r="D1392" s="11">
        <v>55.9</v>
      </c>
      <c r="E1392" s="11">
        <v>44.1</v>
      </c>
      <c r="F1392" s="8" t="s">
        <v>162</v>
      </c>
      <c r="G1392" s="8" t="s">
        <v>163</v>
      </c>
      <c r="H1392" s="8">
        <v>55.9</v>
      </c>
      <c r="I1392" s="8" t="s">
        <v>165</v>
      </c>
      <c r="J1392" s="8" t="s">
        <v>160</v>
      </c>
    </row>
    <row r="1393" spans="1:10" x14ac:dyDescent="0.15">
      <c r="A1393" s="8">
        <v>2012</v>
      </c>
      <c r="B1393" s="9">
        <v>40504</v>
      </c>
      <c r="C1393" s="10">
        <v>715</v>
      </c>
      <c r="D1393" s="11">
        <v>55.9</v>
      </c>
      <c r="E1393" s="11">
        <v>44.1</v>
      </c>
      <c r="F1393" s="8" t="s">
        <v>162</v>
      </c>
      <c r="G1393" s="8" t="s">
        <v>163</v>
      </c>
      <c r="H1393" s="8">
        <v>55.9</v>
      </c>
      <c r="I1393" s="8" t="s">
        <v>165</v>
      </c>
      <c r="J1393" s="8" t="s">
        <v>160</v>
      </c>
    </row>
    <row r="1394" spans="1:10" x14ac:dyDescent="0.15">
      <c r="A1394" s="8">
        <v>2012</v>
      </c>
      <c r="B1394" s="9">
        <v>40505</v>
      </c>
      <c r="C1394" s="10">
        <v>714</v>
      </c>
      <c r="D1394" s="11">
        <v>55.9</v>
      </c>
      <c r="E1394" s="11">
        <v>44.1</v>
      </c>
      <c r="F1394" s="8" t="s">
        <v>162</v>
      </c>
      <c r="G1394" s="8" t="s">
        <v>163</v>
      </c>
      <c r="H1394" s="8">
        <v>55.9</v>
      </c>
      <c r="I1394" s="8" t="s">
        <v>165</v>
      </c>
      <c r="J1394" s="8" t="s">
        <v>160</v>
      </c>
    </row>
    <row r="1395" spans="1:10" x14ac:dyDescent="0.15">
      <c r="A1395" s="8">
        <v>2012</v>
      </c>
      <c r="B1395" s="9">
        <v>40506</v>
      </c>
      <c r="C1395" s="10">
        <v>713</v>
      </c>
      <c r="D1395" s="11">
        <v>55.9</v>
      </c>
      <c r="E1395" s="11">
        <v>44.1</v>
      </c>
      <c r="F1395" s="8" t="s">
        <v>162</v>
      </c>
      <c r="G1395" s="8" t="s">
        <v>163</v>
      </c>
      <c r="H1395" s="8">
        <v>55.9</v>
      </c>
      <c r="I1395" s="8" t="s">
        <v>165</v>
      </c>
      <c r="J1395" s="8" t="s">
        <v>160</v>
      </c>
    </row>
    <row r="1396" spans="1:10" x14ac:dyDescent="0.15">
      <c r="A1396" s="8">
        <v>2012</v>
      </c>
      <c r="B1396" s="9">
        <v>40507</v>
      </c>
      <c r="C1396" s="10">
        <v>712</v>
      </c>
      <c r="D1396" s="11">
        <v>55.9</v>
      </c>
      <c r="E1396" s="11">
        <v>44.1</v>
      </c>
      <c r="F1396" s="8" t="s">
        <v>162</v>
      </c>
      <c r="G1396" s="8" t="s">
        <v>163</v>
      </c>
      <c r="H1396" s="8">
        <v>55.9</v>
      </c>
      <c r="I1396" s="8" t="s">
        <v>165</v>
      </c>
      <c r="J1396" s="8" t="s">
        <v>160</v>
      </c>
    </row>
    <row r="1397" spans="1:10" x14ac:dyDescent="0.15">
      <c r="A1397" s="8">
        <v>2012</v>
      </c>
      <c r="B1397" s="9">
        <v>40508</v>
      </c>
      <c r="C1397" s="10">
        <v>711</v>
      </c>
      <c r="D1397" s="11">
        <v>55.9</v>
      </c>
      <c r="E1397" s="11">
        <v>44.1</v>
      </c>
      <c r="F1397" s="8" t="s">
        <v>162</v>
      </c>
      <c r="G1397" s="8" t="s">
        <v>163</v>
      </c>
      <c r="H1397" s="8">
        <v>55.9</v>
      </c>
      <c r="I1397" s="8" t="s">
        <v>165</v>
      </c>
      <c r="J1397" s="8" t="s">
        <v>160</v>
      </c>
    </row>
    <row r="1398" spans="1:10" x14ac:dyDescent="0.15">
      <c r="A1398" s="8">
        <v>2012</v>
      </c>
      <c r="B1398" s="9">
        <v>40509</v>
      </c>
      <c r="C1398" s="10">
        <v>710</v>
      </c>
      <c r="D1398" s="11">
        <v>55.9</v>
      </c>
      <c r="E1398" s="11">
        <v>44.1</v>
      </c>
      <c r="F1398" s="8" t="s">
        <v>162</v>
      </c>
      <c r="G1398" s="8" t="s">
        <v>163</v>
      </c>
      <c r="H1398" s="8">
        <v>55.9</v>
      </c>
      <c r="I1398" s="8" t="s">
        <v>165</v>
      </c>
      <c r="J1398" s="8" t="s">
        <v>160</v>
      </c>
    </row>
    <row r="1399" spans="1:10" x14ac:dyDescent="0.15">
      <c r="A1399" s="8">
        <v>2012</v>
      </c>
      <c r="B1399" s="9">
        <v>40510</v>
      </c>
      <c r="C1399" s="10">
        <v>709</v>
      </c>
      <c r="D1399" s="11">
        <v>55.9</v>
      </c>
      <c r="E1399" s="11">
        <v>44.1</v>
      </c>
      <c r="F1399" s="8" t="s">
        <v>162</v>
      </c>
      <c r="G1399" s="8" t="s">
        <v>163</v>
      </c>
      <c r="H1399" s="8">
        <v>55.9</v>
      </c>
      <c r="I1399" s="8" t="s">
        <v>165</v>
      </c>
      <c r="J1399" s="8" t="s">
        <v>160</v>
      </c>
    </row>
    <row r="1400" spans="1:10" x14ac:dyDescent="0.15">
      <c r="A1400" s="8">
        <v>2012</v>
      </c>
      <c r="B1400" s="9">
        <v>40511</v>
      </c>
      <c r="C1400" s="10">
        <v>708</v>
      </c>
      <c r="D1400" s="11">
        <v>55.9</v>
      </c>
      <c r="E1400" s="11">
        <v>44.1</v>
      </c>
      <c r="F1400" s="8" t="s">
        <v>162</v>
      </c>
      <c r="G1400" s="8" t="s">
        <v>163</v>
      </c>
      <c r="H1400" s="8">
        <v>55.9</v>
      </c>
      <c r="I1400" s="8" t="s">
        <v>165</v>
      </c>
      <c r="J1400" s="8" t="s">
        <v>160</v>
      </c>
    </row>
    <row r="1401" spans="1:10" x14ac:dyDescent="0.15">
      <c r="A1401" s="8">
        <v>2012</v>
      </c>
      <c r="B1401" s="9">
        <v>40512</v>
      </c>
      <c r="C1401" s="10">
        <v>707</v>
      </c>
      <c r="D1401" s="11">
        <v>55.9</v>
      </c>
      <c r="E1401" s="11">
        <v>44.1</v>
      </c>
      <c r="F1401" s="8" t="s">
        <v>162</v>
      </c>
      <c r="G1401" s="8" t="s">
        <v>163</v>
      </c>
      <c r="H1401" s="8">
        <v>55.9</v>
      </c>
      <c r="I1401" s="8" t="s">
        <v>165</v>
      </c>
      <c r="J1401" s="8" t="s">
        <v>160</v>
      </c>
    </row>
    <row r="1402" spans="1:10" x14ac:dyDescent="0.15">
      <c r="A1402" s="8">
        <v>2012</v>
      </c>
      <c r="B1402" s="9">
        <v>40513</v>
      </c>
      <c r="C1402" s="10">
        <v>706</v>
      </c>
      <c r="D1402" s="11">
        <v>55.9</v>
      </c>
      <c r="E1402" s="11">
        <v>44.1</v>
      </c>
      <c r="F1402" s="8" t="s">
        <v>162</v>
      </c>
      <c r="G1402" s="8" t="s">
        <v>163</v>
      </c>
      <c r="H1402" s="8">
        <v>55.9</v>
      </c>
      <c r="I1402" s="8" t="s">
        <v>165</v>
      </c>
      <c r="J1402" s="8" t="s">
        <v>160</v>
      </c>
    </row>
    <row r="1403" spans="1:10" x14ac:dyDescent="0.15">
      <c r="A1403" s="8">
        <v>2012</v>
      </c>
      <c r="B1403" s="9">
        <v>40514</v>
      </c>
      <c r="C1403" s="10">
        <v>705</v>
      </c>
      <c r="D1403" s="11">
        <v>55.9</v>
      </c>
      <c r="E1403" s="11">
        <v>44.1</v>
      </c>
      <c r="F1403" s="8" t="s">
        <v>162</v>
      </c>
      <c r="G1403" s="8" t="s">
        <v>163</v>
      </c>
      <c r="H1403" s="8">
        <v>55.9</v>
      </c>
      <c r="I1403" s="8" t="s">
        <v>165</v>
      </c>
      <c r="J1403" s="8" t="s">
        <v>160</v>
      </c>
    </row>
    <row r="1404" spans="1:10" x14ac:dyDescent="0.15">
      <c r="A1404" s="8">
        <v>2012</v>
      </c>
      <c r="B1404" s="9">
        <v>40515</v>
      </c>
      <c r="C1404" s="10">
        <v>704</v>
      </c>
      <c r="D1404" s="11">
        <v>55.9</v>
      </c>
      <c r="E1404" s="11">
        <v>44.1</v>
      </c>
      <c r="F1404" s="8" t="s">
        <v>162</v>
      </c>
      <c r="G1404" s="8" t="s">
        <v>163</v>
      </c>
      <c r="H1404" s="8">
        <v>55.9</v>
      </c>
      <c r="I1404" s="8" t="s">
        <v>165</v>
      </c>
      <c r="J1404" s="8" t="s">
        <v>160</v>
      </c>
    </row>
    <row r="1405" spans="1:10" x14ac:dyDescent="0.15">
      <c r="A1405" s="8">
        <v>2012</v>
      </c>
      <c r="B1405" s="9">
        <v>40516</v>
      </c>
      <c r="C1405" s="10">
        <v>703</v>
      </c>
      <c r="D1405" s="11">
        <v>55.9</v>
      </c>
      <c r="E1405" s="11">
        <v>44.1</v>
      </c>
      <c r="F1405" s="8" t="s">
        <v>162</v>
      </c>
      <c r="G1405" s="8" t="s">
        <v>163</v>
      </c>
      <c r="H1405" s="8">
        <v>55.9</v>
      </c>
      <c r="I1405" s="8" t="s">
        <v>165</v>
      </c>
      <c r="J1405" s="8" t="s">
        <v>160</v>
      </c>
    </row>
    <row r="1406" spans="1:10" x14ac:dyDescent="0.15">
      <c r="A1406" s="8">
        <v>2012</v>
      </c>
      <c r="B1406" s="9">
        <v>40517</v>
      </c>
      <c r="C1406" s="10">
        <v>702</v>
      </c>
      <c r="D1406" s="11">
        <v>55.9</v>
      </c>
      <c r="E1406" s="11">
        <v>44.1</v>
      </c>
      <c r="F1406" s="8" t="s">
        <v>162</v>
      </c>
      <c r="G1406" s="8" t="s">
        <v>163</v>
      </c>
      <c r="H1406" s="8">
        <v>55.9</v>
      </c>
      <c r="I1406" s="8" t="s">
        <v>165</v>
      </c>
      <c r="J1406" s="8" t="s">
        <v>160</v>
      </c>
    </row>
    <row r="1407" spans="1:10" x14ac:dyDescent="0.15">
      <c r="A1407" s="8">
        <v>2012</v>
      </c>
      <c r="B1407" s="9">
        <v>40518</v>
      </c>
      <c r="C1407" s="10">
        <v>701</v>
      </c>
      <c r="D1407" s="11">
        <v>55.9</v>
      </c>
      <c r="E1407" s="11">
        <v>44.1</v>
      </c>
      <c r="F1407" s="8" t="s">
        <v>162</v>
      </c>
      <c r="G1407" s="8" t="s">
        <v>163</v>
      </c>
      <c r="H1407" s="8">
        <v>55.9</v>
      </c>
      <c r="I1407" s="8" t="s">
        <v>165</v>
      </c>
      <c r="J1407" s="8" t="s">
        <v>160</v>
      </c>
    </row>
    <row r="1408" spans="1:10" x14ac:dyDescent="0.15">
      <c r="A1408" s="8">
        <v>2012</v>
      </c>
      <c r="B1408" s="9">
        <v>40519</v>
      </c>
      <c r="C1408" s="10">
        <v>700</v>
      </c>
      <c r="D1408" s="11">
        <v>55.9</v>
      </c>
      <c r="E1408" s="11">
        <v>44.1</v>
      </c>
      <c r="F1408" s="8" t="s">
        <v>162</v>
      </c>
      <c r="G1408" s="8" t="s">
        <v>163</v>
      </c>
      <c r="H1408" s="8">
        <v>55.9</v>
      </c>
      <c r="I1408" s="8" t="s">
        <v>165</v>
      </c>
      <c r="J1408" s="8" t="s">
        <v>160</v>
      </c>
    </row>
    <row r="1409" spans="1:10" x14ac:dyDescent="0.15">
      <c r="A1409" s="8">
        <v>2012</v>
      </c>
      <c r="B1409" s="9">
        <v>40520</v>
      </c>
      <c r="C1409" s="10">
        <v>699</v>
      </c>
      <c r="D1409" s="11">
        <v>55.9</v>
      </c>
      <c r="E1409" s="11">
        <v>44.1</v>
      </c>
      <c r="F1409" s="8" t="s">
        <v>162</v>
      </c>
      <c r="G1409" s="8" t="s">
        <v>163</v>
      </c>
      <c r="H1409" s="8">
        <v>55.9</v>
      </c>
      <c r="I1409" s="8" t="s">
        <v>165</v>
      </c>
      <c r="J1409" s="8" t="s">
        <v>160</v>
      </c>
    </row>
    <row r="1410" spans="1:10" x14ac:dyDescent="0.15">
      <c r="A1410" s="8">
        <v>2012</v>
      </c>
      <c r="B1410" s="9">
        <v>40521</v>
      </c>
      <c r="C1410" s="10">
        <v>698</v>
      </c>
      <c r="D1410" s="11">
        <v>55.9</v>
      </c>
      <c r="E1410" s="11">
        <v>44.1</v>
      </c>
      <c r="F1410" s="8" t="s">
        <v>162</v>
      </c>
      <c r="G1410" s="8" t="s">
        <v>163</v>
      </c>
      <c r="H1410" s="8">
        <v>55.9</v>
      </c>
      <c r="I1410" s="8" t="s">
        <v>165</v>
      </c>
      <c r="J1410" s="8" t="s">
        <v>160</v>
      </c>
    </row>
    <row r="1411" spans="1:10" x14ac:dyDescent="0.15">
      <c r="A1411" s="8">
        <v>2012</v>
      </c>
      <c r="B1411" s="9">
        <v>40522</v>
      </c>
      <c r="C1411" s="10">
        <v>697</v>
      </c>
      <c r="D1411" s="11">
        <v>55.9</v>
      </c>
      <c r="E1411" s="11">
        <v>44.1</v>
      </c>
      <c r="F1411" s="8" t="s">
        <v>162</v>
      </c>
      <c r="G1411" s="8" t="s">
        <v>163</v>
      </c>
      <c r="H1411" s="8">
        <v>55.9</v>
      </c>
      <c r="I1411" s="8" t="s">
        <v>165</v>
      </c>
      <c r="J1411" s="8" t="s">
        <v>160</v>
      </c>
    </row>
    <row r="1412" spans="1:10" x14ac:dyDescent="0.15">
      <c r="A1412" s="8">
        <v>2012</v>
      </c>
      <c r="B1412" s="9">
        <v>40523</v>
      </c>
      <c r="C1412" s="10">
        <v>696</v>
      </c>
      <c r="D1412" s="11">
        <v>55.9</v>
      </c>
      <c r="E1412" s="11">
        <v>44.1</v>
      </c>
      <c r="F1412" s="8" t="s">
        <v>162</v>
      </c>
      <c r="G1412" s="8" t="s">
        <v>163</v>
      </c>
      <c r="H1412" s="8">
        <v>55.9</v>
      </c>
      <c r="I1412" s="8" t="s">
        <v>165</v>
      </c>
      <c r="J1412" s="8" t="s">
        <v>160</v>
      </c>
    </row>
    <row r="1413" spans="1:10" x14ac:dyDescent="0.15">
      <c r="A1413" s="8">
        <v>2012</v>
      </c>
      <c r="B1413" s="9">
        <v>40524</v>
      </c>
      <c r="C1413" s="10">
        <v>695</v>
      </c>
      <c r="D1413" s="11">
        <v>55.9</v>
      </c>
      <c r="E1413" s="11">
        <v>44.1</v>
      </c>
      <c r="F1413" s="8" t="s">
        <v>162</v>
      </c>
      <c r="G1413" s="8" t="s">
        <v>163</v>
      </c>
      <c r="H1413" s="8">
        <v>55.9</v>
      </c>
      <c r="I1413" s="8" t="s">
        <v>165</v>
      </c>
      <c r="J1413" s="8" t="s">
        <v>160</v>
      </c>
    </row>
    <row r="1414" spans="1:10" x14ac:dyDescent="0.15">
      <c r="A1414" s="8">
        <v>2012</v>
      </c>
      <c r="B1414" s="9">
        <v>40525</v>
      </c>
      <c r="C1414" s="10">
        <v>694</v>
      </c>
      <c r="D1414" s="11">
        <v>55.9</v>
      </c>
      <c r="E1414" s="11">
        <v>44.1</v>
      </c>
      <c r="F1414" s="8" t="s">
        <v>162</v>
      </c>
      <c r="G1414" s="8" t="s">
        <v>163</v>
      </c>
      <c r="H1414" s="8">
        <v>55.9</v>
      </c>
      <c r="I1414" s="8" t="s">
        <v>165</v>
      </c>
      <c r="J1414" s="8" t="s">
        <v>160</v>
      </c>
    </row>
    <row r="1415" spans="1:10" x14ac:dyDescent="0.15">
      <c r="A1415" s="8">
        <v>2012</v>
      </c>
      <c r="B1415" s="9">
        <v>40526</v>
      </c>
      <c r="C1415" s="10">
        <v>693</v>
      </c>
      <c r="D1415" s="11">
        <v>55.9</v>
      </c>
      <c r="E1415" s="11">
        <v>44.1</v>
      </c>
      <c r="F1415" s="8" t="s">
        <v>162</v>
      </c>
      <c r="G1415" s="8" t="s">
        <v>163</v>
      </c>
      <c r="H1415" s="8">
        <v>55.9</v>
      </c>
      <c r="I1415" s="8" t="s">
        <v>165</v>
      </c>
      <c r="J1415" s="8" t="s">
        <v>160</v>
      </c>
    </row>
    <row r="1416" spans="1:10" x14ac:dyDescent="0.15">
      <c r="A1416" s="8">
        <v>2012</v>
      </c>
      <c r="B1416" s="9">
        <v>40527</v>
      </c>
      <c r="C1416" s="10">
        <v>692</v>
      </c>
      <c r="D1416" s="11">
        <v>55.9</v>
      </c>
      <c r="E1416" s="11">
        <v>44.1</v>
      </c>
      <c r="F1416" s="8" t="s">
        <v>162</v>
      </c>
      <c r="G1416" s="8" t="s">
        <v>163</v>
      </c>
      <c r="H1416" s="8">
        <v>55.9</v>
      </c>
      <c r="I1416" s="8" t="s">
        <v>165</v>
      </c>
      <c r="J1416" s="8" t="s">
        <v>160</v>
      </c>
    </row>
    <row r="1417" spans="1:10" x14ac:dyDescent="0.15">
      <c r="A1417" s="8">
        <v>2012</v>
      </c>
      <c r="B1417" s="9">
        <v>40528</v>
      </c>
      <c r="C1417" s="10">
        <v>691</v>
      </c>
      <c r="D1417" s="11">
        <v>55.9</v>
      </c>
      <c r="E1417" s="11">
        <v>44.1</v>
      </c>
      <c r="F1417" s="8" t="s">
        <v>162</v>
      </c>
      <c r="G1417" s="8" t="s">
        <v>163</v>
      </c>
      <c r="H1417" s="8">
        <v>55.9</v>
      </c>
      <c r="I1417" s="8" t="s">
        <v>165</v>
      </c>
      <c r="J1417" s="8" t="s">
        <v>160</v>
      </c>
    </row>
    <row r="1418" spans="1:10" x14ac:dyDescent="0.15">
      <c r="A1418" s="8">
        <v>2012</v>
      </c>
      <c r="B1418" s="9">
        <v>40529</v>
      </c>
      <c r="C1418" s="10">
        <v>690</v>
      </c>
      <c r="D1418" s="11">
        <v>55.9</v>
      </c>
      <c r="E1418" s="11">
        <v>44.1</v>
      </c>
      <c r="F1418" s="8" t="s">
        <v>162</v>
      </c>
      <c r="G1418" s="8" t="s">
        <v>163</v>
      </c>
      <c r="H1418" s="8">
        <v>55.9</v>
      </c>
      <c r="I1418" s="8" t="s">
        <v>165</v>
      </c>
      <c r="J1418" s="8" t="s">
        <v>160</v>
      </c>
    </row>
    <row r="1419" spans="1:10" x14ac:dyDescent="0.15">
      <c r="A1419" s="8">
        <v>2012</v>
      </c>
      <c r="B1419" s="9">
        <v>40530</v>
      </c>
      <c r="C1419" s="10">
        <v>689</v>
      </c>
      <c r="D1419" s="11">
        <v>55.9</v>
      </c>
      <c r="E1419" s="11">
        <v>44.1</v>
      </c>
      <c r="F1419" s="8" t="s">
        <v>162</v>
      </c>
      <c r="G1419" s="8" t="s">
        <v>163</v>
      </c>
      <c r="H1419" s="8">
        <v>55.9</v>
      </c>
      <c r="I1419" s="8" t="s">
        <v>165</v>
      </c>
      <c r="J1419" s="8" t="s">
        <v>160</v>
      </c>
    </row>
    <row r="1420" spans="1:10" x14ac:dyDescent="0.15">
      <c r="A1420" s="8">
        <v>2012</v>
      </c>
      <c r="B1420" s="9">
        <v>40531</v>
      </c>
      <c r="C1420" s="10">
        <v>688</v>
      </c>
      <c r="D1420" s="11">
        <v>55.9</v>
      </c>
      <c r="E1420" s="11">
        <v>44.1</v>
      </c>
      <c r="F1420" s="8" t="s">
        <v>162</v>
      </c>
      <c r="G1420" s="8" t="s">
        <v>163</v>
      </c>
      <c r="H1420" s="8">
        <v>55.9</v>
      </c>
      <c r="I1420" s="8" t="s">
        <v>165</v>
      </c>
      <c r="J1420" s="8" t="s">
        <v>160</v>
      </c>
    </row>
    <row r="1421" spans="1:10" x14ac:dyDescent="0.15">
      <c r="A1421" s="8">
        <v>2012</v>
      </c>
      <c r="B1421" s="9">
        <v>40532</v>
      </c>
      <c r="C1421" s="10">
        <v>687</v>
      </c>
      <c r="D1421" s="11">
        <v>55.9</v>
      </c>
      <c r="E1421" s="11">
        <v>44.1</v>
      </c>
      <c r="F1421" s="8" t="s">
        <v>162</v>
      </c>
      <c r="G1421" s="8" t="s">
        <v>163</v>
      </c>
      <c r="H1421" s="8">
        <v>55.9</v>
      </c>
      <c r="I1421" s="8" t="s">
        <v>165</v>
      </c>
      <c r="J1421" s="8" t="s">
        <v>160</v>
      </c>
    </row>
    <row r="1422" spans="1:10" x14ac:dyDescent="0.15">
      <c r="A1422" s="8">
        <v>2012</v>
      </c>
      <c r="B1422" s="9">
        <v>40533</v>
      </c>
      <c r="C1422" s="10">
        <v>686</v>
      </c>
      <c r="D1422" s="11">
        <v>55.9</v>
      </c>
      <c r="E1422" s="11">
        <v>44.1</v>
      </c>
      <c r="F1422" s="8" t="s">
        <v>162</v>
      </c>
      <c r="G1422" s="8" t="s">
        <v>163</v>
      </c>
      <c r="H1422" s="8">
        <v>55.9</v>
      </c>
      <c r="I1422" s="8" t="s">
        <v>165</v>
      </c>
      <c r="J1422" s="8" t="s">
        <v>160</v>
      </c>
    </row>
    <row r="1423" spans="1:10" x14ac:dyDescent="0.15">
      <c r="A1423" s="8">
        <v>2012</v>
      </c>
      <c r="B1423" s="9">
        <v>40534</v>
      </c>
      <c r="C1423" s="10">
        <v>685</v>
      </c>
      <c r="D1423" s="11">
        <v>55.9</v>
      </c>
      <c r="E1423" s="11">
        <v>44.1</v>
      </c>
      <c r="F1423" s="8" t="s">
        <v>162</v>
      </c>
      <c r="G1423" s="8" t="s">
        <v>163</v>
      </c>
      <c r="H1423" s="8">
        <v>55.9</v>
      </c>
      <c r="I1423" s="8" t="s">
        <v>165</v>
      </c>
      <c r="J1423" s="8" t="s">
        <v>160</v>
      </c>
    </row>
    <row r="1424" spans="1:10" x14ac:dyDescent="0.15">
      <c r="A1424" s="8">
        <v>2012</v>
      </c>
      <c r="B1424" s="9">
        <v>40535</v>
      </c>
      <c r="C1424" s="10">
        <v>684</v>
      </c>
      <c r="D1424" s="11">
        <v>55.9</v>
      </c>
      <c r="E1424" s="11">
        <v>44.1</v>
      </c>
      <c r="F1424" s="8" t="s">
        <v>162</v>
      </c>
      <c r="G1424" s="8" t="s">
        <v>163</v>
      </c>
      <c r="H1424" s="8">
        <v>55.9</v>
      </c>
      <c r="I1424" s="8" t="s">
        <v>165</v>
      </c>
      <c r="J1424" s="8" t="s">
        <v>160</v>
      </c>
    </row>
    <row r="1425" spans="1:10" x14ac:dyDescent="0.15">
      <c r="A1425" s="8">
        <v>2012</v>
      </c>
      <c r="B1425" s="9">
        <v>40536</v>
      </c>
      <c r="C1425" s="10">
        <v>683</v>
      </c>
      <c r="D1425" s="11">
        <v>55.9</v>
      </c>
      <c r="E1425" s="11">
        <v>44.1</v>
      </c>
      <c r="F1425" s="8" t="s">
        <v>162</v>
      </c>
      <c r="G1425" s="8" t="s">
        <v>163</v>
      </c>
      <c r="H1425" s="8">
        <v>55.9</v>
      </c>
      <c r="I1425" s="8" t="s">
        <v>165</v>
      </c>
      <c r="J1425" s="8" t="s">
        <v>160</v>
      </c>
    </row>
    <row r="1426" spans="1:10" x14ac:dyDescent="0.15">
      <c r="A1426" s="8">
        <v>2012</v>
      </c>
      <c r="B1426" s="9">
        <v>40537</v>
      </c>
      <c r="C1426" s="10">
        <v>682</v>
      </c>
      <c r="D1426" s="11">
        <v>55.9</v>
      </c>
      <c r="E1426" s="11">
        <v>44.1</v>
      </c>
      <c r="F1426" s="8" t="s">
        <v>162</v>
      </c>
      <c r="G1426" s="8" t="s">
        <v>163</v>
      </c>
      <c r="H1426" s="8">
        <v>55.9</v>
      </c>
      <c r="I1426" s="8" t="s">
        <v>165</v>
      </c>
      <c r="J1426" s="8" t="s">
        <v>160</v>
      </c>
    </row>
    <row r="1427" spans="1:10" x14ac:dyDescent="0.15">
      <c r="A1427" s="8">
        <v>2012</v>
      </c>
      <c r="B1427" s="9">
        <v>40538</v>
      </c>
      <c r="C1427" s="10">
        <v>681</v>
      </c>
      <c r="D1427" s="11">
        <v>55.9</v>
      </c>
      <c r="E1427" s="11">
        <v>44.1</v>
      </c>
      <c r="F1427" s="8" t="s">
        <v>162</v>
      </c>
      <c r="G1427" s="8" t="s">
        <v>163</v>
      </c>
      <c r="H1427" s="8">
        <v>55.9</v>
      </c>
      <c r="I1427" s="8" t="s">
        <v>165</v>
      </c>
      <c r="J1427" s="8" t="s">
        <v>160</v>
      </c>
    </row>
    <row r="1428" spans="1:10" x14ac:dyDescent="0.15">
      <c r="A1428" s="8">
        <v>2012</v>
      </c>
      <c r="B1428" s="9">
        <v>40539</v>
      </c>
      <c r="C1428" s="10">
        <v>680</v>
      </c>
      <c r="D1428" s="11">
        <v>55.9</v>
      </c>
      <c r="E1428" s="11">
        <v>44.1</v>
      </c>
      <c r="F1428" s="8" t="s">
        <v>162</v>
      </c>
      <c r="G1428" s="8" t="s">
        <v>163</v>
      </c>
      <c r="H1428" s="8">
        <v>55.9</v>
      </c>
      <c r="I1428" s="8" t="s">
        <v>165</v>
      </c>
      <c r="J1428" s="8" t="s">
        <v>160</v>
      </c>
    </row>
    <row r="1429" spans="1:10" x14ac:dyDescent="0.15">
      <c r="A1429" s="8">
        <v>2012</v>
      </c>
      <c r="B1429" s="9">
        <v>40540</v>
      </c>
      <c r="C1429" s="10">
        <v>679</v>
      </c>
      <c r="D1429" s="11">
        <v>55.9</v>
      </c>
      <c r="E1429" s="11">
        <v>44.1</v>
      </c>
      <c r="F1429" s="8" t="s">
        <v>162</v>
      </c>
      <c r="G1429" s="8" t="s">
        <v>163</v>
      </c>
      <c r="H1429" s="8">
        <v>55.9</v>
      </c>
      <c r="I1429" s="8" t="s">
        <v>165</v>
      </c>
      <c r="J1429" s="8" t="s">
        <v>160</v>
      </c>
    </row>
    <row r="1430" spans="1:10" x14ac:dyDescent="0.15">
      <c r="A1430" s="8">
        <v>2012</v>
      </c>
      <c r="B1430" s="9">
        <v>40541</v>
      </c>
      <c r="C1430" s="10">
        <v>678</v>
      </c>
      <c r="D1430" s="11">
        <v>55.9</v>
      </c>
      <c r="E1430" s="11">
        <v>44.1</v>
      </c>
      <c r="F1430" s="8" t="s">
        <v>162</v>
      </c>
      <c r="G1430" s="8" t="s">
        <v>163</v>
      </c>
      <c r="H1430" s="8">
        <v>55.9</v>
      </c>
      <c r="I1430" s="8" t="s">
        <v>165</v>
      </c>
      <c r="J1430" s="8" t="s">
        <v>160</v>
      </c>
    </row>
    <row r="1431" spans="1:10" x14ac:dyDescent="0.15">
      <c r="A1431" s="8">
        <v>2012</v>
      </c>
      <c r="B1431" s="9">
        <v>40542</v>
      </c>
      <c r="C1431" s="10">
        <v>677</v>
      </c>
      <c r="D1431" s="11">
        <v>55.9</v>
      </c>
      <c r="E1431" s="11">
        <v>44.1</v>
      </c>
      <c r="F1431" s="8" t="s">
        <v>162</v>
      </c>
      <c r="G1431" s="8" t="s">
        <v>163</v>
      </c>
      <c r="H1431" s="8">
        <v>55.9</v>
      </c>
      <c r="I1431" s="8" t="s">
        <v>165</v>
      </c>
      <c r="J1431" s="8" t="s">
        <v>160</v>
      </c>
    </row>
    <row r="1432" spans="1:10" x14ac:dyDescent="0.15">
      <c r="A1432" s="8">
        <v>2012</v>
      </c>
      <c r="B1432" s="9">
        <v>40543</v>
      </c>
      <c r="C1432" s="10">
        <v>676</v>
      </c>
      <c r="D1432" s="11">
        <v>55.9</v>
      </c>
      <c r="E1432" s="11">
        <v>44.1</v>
      </c>
      <c r="F1432" s="8" t="s">
        <v>162</v>
      </c>
      <c r="G1432" s="8" t="s">
        <v>163</v>
      </c>
      <c r="H1432" s="8">
        <v>55.9</v>
      </c>
      <c r="I1432" s="8" t="s">
        <v>165</v>
      </c>
      <c r="J1432" s="8" t="s">
        <v>160</v>
      </c>
    </row>
    <row r="1433" spans="1:10" x14ac:dyDescent="0.15">
      <c r="A1433" s="8">
        <v>2012</v>
      </c>
      <c r="B1433" s="9">
        <v>40544</v>
      </c>
      <c r="C1433" s="10">
        <v>675</v>
      </c>
      <c r="D1433" s="11">
        <v>54.3</v>
      </c>
      <c r="E1433" s="11">
        <v>45.7</v>
      </c>
      <c r="F1433" s="8" t="s">
        <v>162</v>
      </c>
      <c r="G1433" s="8">
        <v>52.7</v>
      </c>
      <c r="H1433" s="8">
        <v>55.9</v>
      </c>
      <c r="I1433" s="8" t="s">
        <v>165</v>
      </c>
      <c r="J1433" s="8" t="s">
        <v>160</v>
      </c>
    </row>
    <row r="1434" spans="1:10" x14ac:dyDescent="0.15">
      <c r="A1434" s="8">
        <v>2012</v>
      </c>
      <c r="B1434" s="9">
        <v>40545</v>
      </c>
      <c r="C1434" s="10">
        <v>674</v>
      </c>
      <c r="D1434" s="11">
        <v>54.3</v>
      </c>
      <c r="E1434" s="11">
        <v>45.7</v>
      </c>
      <c r="F1434" s="8" t="s">
        <v>162</v>
      </c>
      <c r="G1434" s="8">
        <v>52.7</v>
      </c>
      <c r="H1434" s="8">
        <v>55.9</v>
      </c>
      <c r="I1434" s="8" t="s">
        <v>165</v>
      </c>
      <c r="J1434" s="8" t="s">
        <v>160</v>
      </c>
    </row>
    <row r="1435" spans="1:10" x14ac:dyDescent="0.15">
      <c r="A1435" s="8">
        <v>2012</v>
      </c>
      <c r="B1435" s="9">
        <v>40546</v>
      </c>
      <c r="C1435" s="10">
        <v>673</v>
      </c>
      <c r="D1435" s="11">
        <v>54.3</v>
      </c>
      <c r="E1435" s="11">
        <v>45.7</v>
      </c>
      <c r="F1435" s="8" t="s">
        <v>162</v>
      </c>
      <c r="G1435" s="8">
        <v>52.7</v>
      </c>
      <c r="H1435" s="8">
        <v>55.9</v>
      </c>
      <c r="I1435" s="8" t="s">
        <v>165</v>
      </c>
      <c r="J1435" s="8" t="s">
        <v>160</v>
      </c>
    </row>
    <row r="1436" spans="1:10" x14ac:dyDescent="0.15">
      <c r="A1436" s="8">
        <v>2012</v>
      </c>
      <c r="B1436" s="9">
        <v>40547</v>
      </c>
      <c r="C1436" s="10">
        <v>672</v>
      </c>
      <c r="D1436" s="11">
        <v>54.3</v>
      </c>
      <c r="E1436" s="11">
        <v>45.7</v>
      </c>
      <c r="F1436" s="8" t="s">
        <v>162</v>
      </c>
      <c r="G1436" s="8">
        <v>52.7</v>
      </c>
      <c r="H1436" s="8">
        <v>55.9</v>
      </c>
      <c r="I1436" s="8" t="s">
        <v>165</v>
      </c>
      <c r="J1436" s="8" t="s">
        <v>160</v>
      </c>
    </row>
    <row r="1437" spans="1:10" x14ac:dyDescent="0.15">
      <c r="A1437" s="8">
        <v>2012</v>
      </c>
      <c r="B1437" s="9">
        <v>40548</v>
      </c>
      <c r="C1437" s="10">
        <v>671</v>
      </c>
      <c r="D1437" s="11">
        <v>54.3</v>
      </c>
      <c r="E1437" s="11">
        <v>45.7</v>
      </c>
      <c r="F1437" s="8" t="s">
        <v>162</v>
      </c>
      <c r="G1437" s="8">
        <v>52.7</v>
      </c>
      <c r="H1437" s="8">
        <v>55.9</v>
      </c>
      <c r="I1437" s="8" t="s">
        <v>165</v>
      </c>
      <c r="J1437" s="8" t="s">
        <v>160</v>
      </c>
    </row>
    <row r="1438" spans="1:10" x14ac:dyDescent="0.15">
      <c r="A1438" s="8">
        <v>2012</v>
      </c>
      <c r="B1438" s="9">
        <v>40549</v>
      </c>
      <c r="C1438" s="10">
        <v>670</v>
      </c>
      <c r="D1438" s="11">
        <v>54.3</v>
      </c>
      <c r="E1438" s="11">
        <v>45.7</v>
      </c>
      <c r="F1438" s="8" t="s">
        <v>162</v>
      </c>
      <c r="G1438" s="8">
        <v>52.7</v>
      </c>
      <c r="H1438" s="8">
        <v>55.9</v>
      </c>
      <c r="I1438" s="8" t="s">
        <v>165</v>
      </c>
      <c r="J1438" s="8" t="s">
        <v>160</v>
      </c>
    </row>
    <row r="1439" spans="1:10" x14ac:dyDescent="0.15">
      <c r="A1439" s="8">
        <v>2012</v>
      </c>
      <c r="B1439" s="9">
        <v>40550</v>
      </c>
      <c r="C1439" s="10">
        <v>669</v>
      </c>
      <c r="D1439" s="11">
        <v>54.3</v>
      </c>
      <c r="E1439" s="11">
        <v>45.7</v>
      </c>
      <c r="F1439" s="8" t="s">
        <v>162</v>
      </c>
      <c r="G1439" s="8">
        <v>52.7</v>
      </c>
      <c r="H1439" s="8">
        <v>55.9</v>
      </c>
      <c r="I1439" s="8" t="s">
        <v>165</v>
      </c>
      <c r="J1439" s="8" t="s">
        <v>160</v>
      </c>
    </row>
    <row r="1440" spans="1:10" x14ac:dyDescent="0.15">
      <c r="A1440" s="8">
        <v>2012</v>
      </c>
      <c r="B1440" s="9">
        <v>40551</v>
      </c>
      <c r="C1440" s="10">
        <v>668</v>
      </c>
      <c r="D1440" s="11">
        <v>54.3</v>
      </c>
      <c r="E1440" s="11">
        <v>45.7</v>
      </c>
      <c r="F1440" s="8" t="s">
        <v>162</v>
      </c>
      <c r="G1440" s="8">
        <v>52.7</v>
      </c>
      <c r="H1440" s="8">
        <v>55.9</v>
      </c>
      <c r="I1440" s="8" t="s">
        <v>165</v>
      </c>
      <c r="J1440" s="8" t="s">
        <v>160</v>
      </c>
    </row>
    <row r="1441" spans="1:10" x14ac:dyDescent="0.15">
      <c r="A1441" s="8">
        <v>2012</v>
      </c>
      <c r="B1441" s="9">
        <v>40552</v>
      </c>
      <c r="C1441" s="10">
        <v>667</v>
      </c>
      <c r="D1441" s="11">
        <v>54.3</v>
      </c>
      <c r="E1441" s="11">
        <v>45.7</v>
      </c>
      <c r="F1441" s="8" t="s">
        <v>162</v>
      </c>
      <c r="G1441" s="8">
        <v>52.7</v>
      </c>
      <c r="H1441" s="8">
        <v>55.9</v>
      </c>
      <c r="I1441" s="8" t="s">
        <v>165</v>
      </c>
      <c r="J1441" s="8" t="s">
        <v>160</v>
      </c>
    </row>
    <row r="1442" spans="1:10" x14ac:dyDescent="0.15">
      <c r="A1442" s="8">
        <v>2012</v>
      </c>
      <c r="B1442" s="9">
        <v>40553</v>
      </c>
      <c r="C1442" s="10">
        <v>666</v>
      </c>
      <c r="D1442" s="11">
        <v>54.3</v>
      </c>
      <c r="E1442" s="11">
        <v>45.7</v>
      </c>
      <c r="F1442" s="8" t="s">
        <v>162</v>
      </c>
      <c r="G1442" s="8">
        <v>52.7</v>
      </c>
      <c r="H1442" s="8">
        <v>55.9</v>
      </c>
      <c r="I1442" s="8" t="s">
        <v>165</v>
      </c>
      <c r="J1442" s="8" t="s">
        <v>160</v>
      </c>
    </row>
    <row r="1443" spans="1:10" x14ac:dyDescent="0.15">
      <c r="A1443" s="8">
        <v>2012</v>
      </c>
      <c r="B1443" s="9">
        <v>40554</v>
      </c>
      <c r="C1443" s="10">
        <v>665</v>
      </c>
      <c r="D1443" s="11">
        <v>54.3</v>
      </c>
      <c r="E1443" s="11">
        <v>45.7</v>
      </c>
      <c r="F1443" s="8" t="s">
        <v>162</v>
      </c>
      <c r="G1443" s="8">
        <v>52.7</v>
      </c>
      <c r="H1443" s="8">
        <v>55.9</v>
      </c>
      <c r="I1443" s="8" t="s">
        <v>165</v>
      </c>
      <c r="J1443" s="8" t="s">
        <v>160</v>
      </c>
    </row>
    <row r="1444" spans="1:10" x14ac:dyDescent="0.15">
      <c r="A1444" s="8">
        <v>2012</v>
      </c>
      <c r="B1444" s="9">
        <v>40555</v>
      </c>
      <c r="C1444" s="10">
        <v>664</v>
      </c>
      <c r="D1444" s="11">
        <v>54.3</v>
      </c>
      <c r="E1444" s="11">
        <v>45.7</v>
      </c>
      <c r="F1444" s="8" t="s">
        <v>162</v>
      </c>
      <c r="G1444" s="8">
        <v>52.7</v>
      </c>
      <c r="H1444" s="8">
        <v>55.9</v>
      </c>
      <c r="I1444" s="8" t="s">
        <v>165</v>
      </c>
      <c r="J1444" s="8" t="s">
        <v>160</v>
      </c>
    </row>
    <row r="1445" spans="1:10" x14ac:dyDescent="0.15">
      <c r="A1445" s="8">
        <v>2012</v>
      </c>
      <c r="B1445" s="9">
        <v>40556</v>
      </c>
      <c r="C1445" s="10">
        <v>663</v>
      </c>
      <c r="D1445" s="11">
        <v>54.3</v>
      </c>
      <c r="E1445" s="11">
        <v>45.7</v>
      </c>
      <c r="F1445" s="8" t="s">
        <v>162</v>
      </c>
      <c r="G1445" s="8">
        <v>52.7</v>
      </c>
      <c r="H1445" s="8">
        <v>55.9</v>
      </c>
      <c r="I1445" s="8" t="s">
        <v>165</v>
      </c>
      <c r="J1445" s="8" t="s">
        <v>160</v>
      </c>
    </row>
    <row r="1446" spans="1:10" x14ac:dyDescent="0.15">
      <c r="A1446" s="8">
        <v>2012</v>
      </c>
      <c r="B1446" s="9">
        <v>40557</v>
      </c>
      <c r="C1446" s="10">
        <v>662</v>
      </c>
      <c r="D1446" s="11">
        <v>54.3</v>
      </c>
      <c r="E1446" s="11">
        <v>45.7</v>
      </c>
      <c r="F1446" s="8" t="s">
        <v>162</v>
      </c>
      <c r="G1446" s="8">
        <v>52.7</v>
      </c>
      <c r="H1446" s="8">
        <v>55.9</v>
      </c>
      <c r="I1446" s="8" t="s">
        <v>165</v>
      </c>
      <c r="J1446" s="8" t="s">
        <v>160</v>
      </c>
    </row>
    <row r="1447" spans="1:10" x14ac:dyDescent="0.15">
      <c r="A1447" s="8">
        <v>2012</v>
      </c>
      <c r="B1447" s="9">
        <v>40558</v>
      </c>
      <c r="C1447" s="10">
        <v>661</v>
      </c>
      <c r="D1447" s="11">
        <v>54.3</v>
      </c>
      <c r="E1447" s="11">
        <v>45.7</v>
      </c>
      <c r="F1447" s="8" t="s">
        <v>162</v>
      </c>
      <c r="G1447" s="8">
        <v>52.7</v>
      </c>
      <c r="H1447" s="8">
        <v>55.9</v>
      </c>
      <c r="I1447" s="8" t="s">
        <v>165</v>
      </c>
      <c r="J1447" s="8" t="s">
        <v>160</v>
      </c>
    </row>
    <row r="1448" spans="1:10" x14ac:dyDescent="0.15">
      <c r="A1448" s="8">
        <v>2012</v>
      </c>
      <c r="B1448" s="9">
        <v>40559</v>
      </c>
      <c r="C1448" s="10">
        <v>660</v>
      </c>
      <c r="D1448" s="11">
        <v>54.3</v>
      </c>
      <c r="E1448" s="11">
        <v>45.7</v>
      </c>
      <c r="F1448" s="8" t="s">
        <v>162</v>
      </c>
      <c r="G1448" s="8">
        <v>52.7</v>
      </c>
      <c r="H1448" s="8">
        <v>55.9</v>
      </c>
      <c r="I1448" s="8" t="s">
        <v>165</v>
      </c>
      <c r="J1448" s="8" t="s">
        <v>160</v>
      </c>
    </row>
    <row r="1449" spans="1:10" x14ac:dyDescent="0.15">
      <c r="A1449" s="8">
        <v>2012</v>
      </c>
      <c r="B1449" s="9">
        <v>40560</v>
      </c>
      <c r="C1449" s="10">
        <v>659</v>
      </c>
      <c r="D1449" s="11">
        <v>54.3</v>
      </c>
      <c r="E1449" s="11">
        <v>45.7</v>
      </c>
      <c r="F1449" s="8" t="s">
        <v>162</v>
      </c>
      <c r="G1449" s="8">
        <v>52.7</v>
      </c>
      <c r="H1449" s="8">
        <v>55.9</v>
      </c>
      <c r="I1449" s="8" t="s">
        <v>165</v>
      </c>
      <c r="J1449" s="8" t="s">
        <v>160</v>
      </c>
    </row>
    <row r="1450" spans="1:10" x14ac:dyDescent="0.15">
      <c r="A1450" s="8">
        <v>2012</v>
      </c>
      <c r="B1450" s="9">
        <v>40561</v>
      </c>
      <c r="C1450" s="10">
        <v>658</v>
      </c>
      <c r="D1450" s="11">
        <v>54.3</v>
      </c>
      <c r="E1450" s="11">
        <v>45.7</v>
      </c>
      <c r="F1450" s="8" t="s">
        <v>162</v>
      </c>
      <c r="G1450" s="8">
        <v>52.7</v>
      </c>
      <c r="H1450" s="8">
        <v>55.9</v>
      </c>
      <c r="I1450" s="8" t="s">
        <v>165</v>
      </c>
      <c r="J1450" s="8" t="s">
        <v>160</v>
      </c>
    </row>
    <row r="1451" spans="1:10" x14ac:dyDescent="0.15">
      <c r="A1451" s="8">
        <v>2012</v>
      </c>
      <c r="B1451" s="9">
        <v>40562</v>
      </c>
      <c r="C1451" s="10">
        <v>657</v>
      </c>
      <c r="D1451" s="11">
        <v>54.3</v>
      </c>
      <c r="E1451" s="11">
        <v>45.7</v>
      </c>
      <c r="F1451" s="8" t="s">
        <v>162</v>
      </c>
      <c r="G1451" s="8">
        <v>52.7</v>
      </c>
      <c r="H1451" s="8">
        <v>55.9</v>
      </c>
      <c r="I1451" s="8" t="s">
        <v>165</v>
      </c>
      <c r="J1451" s="8" t="s">
        <v>160</v>
      </c>
    </row>
    <row r="1452" spans="1:10" x14ac:dyDescent="0.15">
      <c r="A1452" s="8">
        <v>2012</v>
      </c>
      <c r="B1452" s="9">
        <v>40563</v>
      </c>
      <c r="C1452" s="10">
        <v>656</v>
      </c>
      <c r="D1452" s="11">
        <v>54.3</v>
      </c>
      <c r="E1452" s="11">
        <v>45.7</v>
      </c>
      <c r="F1452" s="8" t="s">
        <v>162</v>
      </c>
      <c r="G1452" s="8">
        <v>52.7</v>
      </c>
      <c r="H1452" s="8">
        <v>55.9</v>
      </c>
      <c r="I1452" s="8" t="s">
        <v>165</v>
      </c>
      <c r="J1452" s="8" t="s">
        <v>160</v>
      </c>
    </row>
    <row r="1453" spans="1:10" x14ac:dyDescent="0.15">
      <c r="A1453" s="8">
        <v>2012</v>
      </c>
      <c r="B1453" s="9">
        <v>40564</v>
      </c>
      <c r="C1453" s="10">
        <v>655</v>
      </c>
      <c r="D1453" s="11">
        <v>54.3</v>
      </c>
      <c r="E1453" s="11">
        <v>45.7</v>
      </c>
      <c r="F1453" s="8" t="s">
        <v>162</v>
      </c>
      <c r="G1453" s="8">
        <v>52.7</v>
      </c>
      <c r="H1453" s="8">
        <v>55.9</v>
      </c>
      <c r="I1453" s="8" t="s">
        <v>165</v>
      </c>
      <c r="J1453" s="8" t="s">
        <v>160</v>
      </c>
    </row>
    <row r="1454" spans="1:10" x14ac:dyDescent="0.15">
      <c r="A1454" s="8">
        <v>2012</v>
      </c>
      <c r="B1454" s="9">
        <v>40565</v>
      </c>
      <c r="C1454" s="10">
        <v>654</v>
      </c>
      <c r="D1454" s="11">
        <v>54.3</v>
      </c>
      <c r="E1454" s="11">
        <v>45.7</v>
      </c>
      <c r="F1454" s="8" t="s">
        <v>162</v>
      </c>
      <c r="G1454" s="8">
        <v>52.7</v>
      </c>
      <c r="H1454" s="8">
        <v>55.9</v>
      </c>
      <c r="I1454" s="8" t="s">
        <v>165</v>
      </c>
      <c r="J1454" s="8" t="s">
        <v>160</v>
      </c>
    </row>
    <row r="1455" spans="1:10" x14ac:dyDescent="0.15">
      <c r="A1455" s="8">
        <v>2012</v>
      </c>
      <c r="B1455" s="9">
        <v>40566</v>
      </c>
      <c r="C1455" s="10">
        <v>653</v>
      </c>
      <c r="D1455" s="11">
        <v>54.3</v>
      </c>
      <c r="E1455" s="11">
        <v>45.7</v>
      </c>
      <c r="F1455" s="8" t="s">
        <v>162</v>
      </c>
      <c r="G1455" s="8">
        <v>52.7</v>
      </c>
      <c r="H1455" s="8">
        <v>55.9</v>
      </c>
      <c r="I1455" s="8" t="s">
        <v>165</v>
      </c>
      <c r="J1455" s="8" t="s">
        <v>160</v>
      </c>
    </row>
    <row r="1456" spans="1:10" x14ac:dyDescent="0.15">
      <c r="A1456" s="8">
        <v>2012</v>
      </c>
      <c r="B1456" s="9">
        <v>40567</v>
      </c>
      <c r="C1456" s="10">
        <v>652</v>
      </c>
      <c r="D1456" s="11">
        <v>54.3</v>
      </c>
      <c r="E1456" s="11">
        <v>45.7</v>
      </c>
      <c r="F1456" s="8" t="s">
        <v>162</v>
      </c>
      <c r="G1456" s="8">
        <v>52.7</v>
      </c>
      <c r="H1456" s="8">
        <v>55.9</v>
      </c>
      <c r="I1456" s="8" t="s">
        <v>165</v>
      </c>
      <c r="J1456" s="8" t="s">
        <v>160</v>
      </c>
    </row>
    <row r="1457" spans="1:10" x14ac:dyDescent="0.15">
      <c r="A1457" s="8">
        <v>2012</v>
      </c>
      <c r="B1457" s="9">
        <v>40568</v>
      </c>
      <c r="C1457" s="10">
        <v>651</v>
      </c>
      <c r="D1457" s="11">
        <v>54.3</v>
      </c>
      <c r="E1457" s="11">
        <v>45.7</v>
      </c>
      <c r="F1457" s="8" t="s">
        <v>162</v>
      </c>
      <c r="G1457" s="8">
        <v>52.7</v>
      </c>
      <c r="H1457" s="8">
        <v>55.9</v>
      </c>
      <c r="I1457" s="8" t="s">
        <v>165</v>
      </c>
      <c r="J1457" s="8" t="s">
        <v>160</v>
      </c>
    </row>
    <row r="1458" spans="1:10" x14ac:dyDescent="0.15">
      <c r="A1458" s="8">
        <v>2012</v>
      </c>
      <c r="B1458" s="9">
        <v>40569</v>
      </c>
      <c r="C1458" s="10">
        <v>650</v>
      </c>
      <c r="D1458" s="11">
        <v>54.3</v>
      </c>
      <c r="E1458" s="11">
        <v>45.7</v>
      </c>
      <c r="F1458" s="8" t="s">
        <v>162</v>
      </c>
      <c r="G1458" s="8">
        <v>52.7</v>
      </c>
      <c r="H1458" s="8">
        <v>55.9</v>
      </c>
      <c r="I1458" s="8" t="s">
        <v>165</v>
      </c>
      <c r="J1458" s="8" t="s">
        <v>160</v>
      </c>
    </row>
    <row r="1459" spans="1:10" x14ac:dyDescent="0.15">
      <c r="A1459" s="8">
        <v>2012</v>
      </c>
      <c r="B1459" s="9">
        <v>40570</v>
      </c>
      <c r="C1459" s="10">
        <v>649</v>
      </c>
      <c r="D1459" s="11">
        <v>54.3</v>
      </c>
      <c r="E1459" s="11">
        <v>45.7</v>
      </c>
      <c r="F1459" s="8" t="s">
        <v>162</v>
      </c>
      <c r="G1459" s="8">
        <v>52.7</v>
      </c>
      <c r="H1459" s="8">
        <v>55.9</v>
      </c>
      <c r="I1459" s="8" t="s">
        <v>165</v>
      </c>
      <c r="J1459" s="8" t="s">
        <v>160</v>
      </c>
    </row>
    <row r="1460" spans="1:10" x14ac:dyDescent="0.15">
      <c r="A1460" s="8">
        <v>2012</v>
      </c>
      <c r="B1460" s="9">
        <v>40571</v>
      </c>
      <c r="C1460" s="10">
        <v>648</v>
      </c>
      <c r="D1460" s="11">
        <v>54.3</v>
      </c>
      <c r="E1460" s="11">
        <v>45.7</v>
      </c>
      <c r="F1460" s="8" t="s">
        <v>162</v>
      </c>
      <c r="G1460" s="8">
        <v>52.7</v>
      </c>
      <c r="H1460" s="8">
        <v>55.9</v>
      </c>
      <c r="I1460" s="8" t="s">
        <v>165</v>
      </c>
      <c r="J1460" s="8" t="s">
        <v>160</v>
      </c>
    </row>
    <row r="1461" spans="1:10" x14ac:dyDescent="0.15">
      <c r="A1461" s="8">
        <v>2012</v>
      </c>
      <c r="B1461" s="9">
        <v>40572</v>
      </c>
      <c r="C1461" s="10">
        <v>647</v>
      </c>
      <c r="D1461" s="11">
        <v>52.6</v>
      </c>
      <c r="E1461" s="11">
        <v>47.4</v>
      </c>
      <c r="F1461" s="8" t="s">
        <v>162</v>
      </c>
      <c r="G1461" s="8">
        <v>52.7</v>
      </c>
      <c r="H1461" s="8">
        <v>52.5</v>
      </c>
      <c r="I1461" s="8" t="s">
        <v>165</v>
      </c>
      <c r="J1461" s="8" t="s">
        <v>160</v>
      </c>
    </row>
    <row r="1462" spans="1:10" x14ac:dyDescent="0.15">
      <c r="A1462" s="8">
        <v>2012</v>
      </c>
      <c r="B1462" s="9">
        <v>40573</v>
      </c>
      <c r="C1462" s="10">
        <v>646</v>
      </c>
      <c r="D1462" s="11">
        <v>52.6</v>
      </c>
      <c r="E1462" s="11">
        <v>47.4</v>
      </c>
      <c r="F1462" s="8" t="s">
        <v>162</v>
      </c>
      <c r="G1462" s="8">
        <v>52.7</v>
      </c>
      <c r="H1462" s="8">
        <v>52.5</v>
      </c>
      <c r="I1462" s="8" t="s">
        <v>165</v>
      </c>
      <c r="J1462" s="8" t="s">
        <v>160</v>
      </c>
    </row>
    <row r="1463" spans="1:10" x14ac:dyDescent="0.15">
      <c r="A1463" s="8">
        <v>2012</v>
      </c>
      <c r="B1463" s="9">
        <v>40574</v>
      </c>
      <c r="C1463" s="10">
        <v>645</v>
      </c>
      <c r="D1463" s="11">
        <v>52.6</v>
      </c>
      <c r="E1463" s="11">
        <v>47.4</v>
      </c>
      <c r="F1463" s="8" t="s">
        <v>162</v>
      </c>
      <c r="G1463" s="8">
        <v>52.7</v>
      </c>
      <c r="H1463" s="8">
        <v>52.5</v>
      </c>
      <c r="I1463" s="8" t="s">
        <v>165</v>
      </c>
      <c r="J1463" s="8" t="s">
        <v>160</v>
      </c>
    </row>
    <row r="1464" spans="1:10" x14ac:dyDescent="0.15">
      <c r="A1464" s="8">
        <v>2012</v>
      </c>
      <c r="B1464" s="9">
        <v>40575</v>
      </c>
      <c r="C1464" s="10">
        <v>644</v>
      </c>
      <c r="D1464" s="11">
        <v>52.6</v>
      </c>
      <c r="E1464" s="11">
        <v>47.4</v>
      </c>
      <c r="F1464" s="8" t="s">
        <v>162</v>
      </c>
      <c r="G1464" s="8">
        <v>52.7</v>
      </c>
      <c r="H1464" s="8">
        <v>52.5</v>
      </c>
      <c r="I1464" s="8" t="s">
        <v>165</v>
      </c>
      <c r="J1464" s="8" t="s">
        <v>160</v>
      </c>
    </row>
    <row r="1465" spans="1:10" x14ac:dyDescent="0.15">
      <c r="A1465" s="8">
        <v>2012</v>
      </c>
      <c r="B1465" s="9">
        <v>40576</v>
      </c>
      <c r="C1465" s="10">
        <v>643</v>
      </c>
      <c r="D1465" s="11">
        <v>52.6</v>
      </c>
      <c r="E1465" s="11">
        <v>47.4</v>
      </c>
      <c r="F1465" s="8" t="s">
        <v>162</v>
      </c>
      <c r="G1465" s="8">
        <v>52.7</v>
      </c>
      <c r="H1465" s="8">
        <v>52.5</v>
      </c>
      <c r="I1465" s="8" t="s">
        <v>165</v>
      </c>
      <c r="J1465" s="8" t="s">
        <v>160</v>
      </c>
    </row>
    <row r="1466" spans="1:10" x14ac:dyDescent="0.15">
      <c r="A1466" s="8">
        <v>2012</v>
      </c>
      <c r="B1466" s="9">
        <v>40577</v>
      </c>
      <c r="C1466" s="10">
        <v>642</v>
      </c>
      <c r="D1466" s="11">
        <v>52.6</v>
      </c>
      <c r="E1466" s="11">
        <v>47.4</v>
      </c>
      <c r="F1466" s="8" t="s">
        <v>162</v>
      </c>
      <c r="G1466" s="8">
        <v>52.7</v>
      </c>
      <c r="H1466" s="8">
        <v>52.5</v>
      </c>
      <c r="I1466" s="8" t="s">
        <v>165</v>
      </c>
      <c r="J1466" s="8" t="s">
        <v>160</v>
      </c>
    </row>
    <row r="1467" spans="1:10" x14ac:dyDescent="0.15">
      <c r="A1467" s="8">
        <v>2012</v>
      </c>
      <c r="B1467" s="9">
        <v>40578</v>
      </c>
      <c r="C1467" s="10">
        <v>641</v>
      </c>
      <c r="D1467" s="11">
        <v>52.6</v>
      </c>
      <c r="E1467" s="11">
        <v>47.4</v>
      </c>
      <c r="F1467" s="8" t="s">
        <v>162</v>
      </c>
      <c r="G1467" s="8">
        <v>52.7</v>
      </c>
      <c r="H1467" s="8">
        <v>52.5</v>
      </c>
      <c r="I1467" s="8" t="s">
        <v>165</v>
      </c>
      <c r="J1467" s="8" t="s">
        <v>160</v>
      </c>
    </row>
    <row r="1468" spans="1:10" x14ac:dyDescent="0.15">
      <c r="A1468" s="8">
        <v>2012</v>
      </c>
      <c r="B1468" s="9">
        <v>40579</v>
      </c>
      <c r="C1468" s="10">
        <v>640</v>
      </c>
      <c r="D1468" s="11">
        <v>52.6</v>
      </c>
      <c r="E1468" s="11">
        <v>47.4</v>
      </c>
      <c r="F1468" s="8" t="s">
        <v>162</v>
      </c>
      <c r="G1468" s="8">
        <v>52.7</v>
      </c>
      <c r="H1468" s="8">
        <v>52.5</v>
      </c>
      <c r="I1468" s="8" t="s">
        <v>165</v>
      </c>
      <c r="J1468" s="8" t="s">
        <v>160</v>
      </c>
    </row>
    <row r="1469" spans="1:10" x14ac:dyDescent="0.15">
      <c r="A1469" s="8">
        <v>2012</v>
      </c>
      <c r="B1469" s="9">
        <v>40580</v>
      </c>
      <c r="C1469" s="10">
        <v>639</v>
      </c>
      <c r="D1469" s="11">
        <v>52.6</v>
      </c>
      <c r="E1469" s="11">
        <v>47.4</v>
      </c>
      <c r="F1469" s="8" t="s">
        <v>162</v>
      </c>
      <c r="G1469" s="8">
        <v>52.7</v>
      </c>
      <c r="H1469" s="8">
        <v>52.5</v>
      </c>
      <c r="I1469" s="8" t="s">
        <v>165</v>
      </c>
      <c r="J1469" s="8" t="s">
        <v>160</v>
      </c>
    </row>
    <row r="1470" spans="1:10" x14ac:dyDescent="0.15">
      <c r="A1470" s="8">
        <v>2012</v>
      </c>
      <c r="B1470" s="9">
        <v>40581</v>
      </c>
      <c r="C1470" s="10">
        <v>638</v>
      </c>
      <c r="D1470" s="11">
        <v>52.6</v>
      </c>
      <c r="E1470" s="11">
        <v>47.4</v>
      </c>
      <c r="F1470" s="8" t="s">
        <v>162</v>
      </c>
      <c r="G1470" s="8">
        <v>52.7</v>
      </c>
      <c r="H1470" s="8">
        <v>52.5</v>
      </c>
      <c r="I1470" s="8" t="s">
        <v>165</v>
      </c>
      <c r="J1470" s="8" t="s">
        <v>160</v>
      </c>
    </row>
    <row r="1471" spans="1:10" x14ac:dyDescent="0.15">
      <c r="A1471" s="8">
        <v>2012</v>
      </c>
      <c r="B1471" s="9">
        <v>40582</v>
      </c>
      <c r="C1471" s="10">
        <v>637</v>
      </c>
      <c r="D1471" s="11">
        <v>52.6</v>
      </c>
      <c r="E1471" s="11">
        <v>47.4</v>
      </c>
      <c r="F1471" s="8" t="s">
        <v>162</v>
      </c>
      <c r="G1471" s="8">
        <v>52.7</v>
      </c>
      <c r="H1471" s="8">
        <v>52.5</v>
      </c>
      <c r="I1471" s="8" t="s">
        <v>165</v>
      </c>
      <c r="J1471" s="8" t="s">
        <v>160</v>
      </c>
    </row>
    <row r="1472" spans="1:10" x14ac:dyDescent="0.15">
      <c r="A1472" s="8">
        <v>2012</v>
      </c>
      <c r="B1472" s="9">
        <v>40583</v>
      </c>
      <c r="C1472" s="10">
        <v>636</v>
      </c>
      <c r="D1472" s="11">
        <v>52.6</v>
      </c>
      <c r="E1472" s="11">
        <v>47.4</v>
      </c>
      <c r="F1472" s="8" t="s">
        <v>162</v>
      </c>
      <c r="G1472" s="8">
        <v>52.7</v>
      </c>
      <c r="H1472" s="8">
        <v>52.5</v>
      </c>
      <c r="I1472" s="8" t="s">
        <v>165</v>
      </c>
      <c r="J1472" s="8" t="s">
        <v>160</v>
      </c>
    </row>
    <row r="1473" spans="1:10" x14ac:dyDescent="0.15">
      <c r="A1473" s="8">
        <v>2012</v>
      </c>
      <c r="B1473" s="9">
        <v>40584</v>
      </c>
      <c r="C1473" s="10">
        <v>635</v>
      </c>
      <c r="D1473" s="11">
        <v>52.6</v>
      </c>
      <c r="E1473" s="11">
        <v>47.4</v>
      </c>
      <c r="F1473" s="8" t="s">
        <v>162</v>
      </c>
      <c r="G1473" s="8">
        <v>52.7</v>
      </c>
      <c r="H1473" s="8">
        <v>52.5</v>
      </c>
      <c r="I1473" s="8" t="s">
        <v>165</v>
      </c>
      <c r="J1473" s="8" t="s">
        <v>160</v>
      </c>
    </row>
    <row r="1474" spans="1:10" x14ac:dyDescent="0.15">
      <c r="A1474" s="8">
        <v>2012</v>
      </c>
      <c r="B1474" s="9">
        <v>40585</v>
      </c>
      <c r="C1474" s="10">
        <v>634</v>
      </c>
      <c r="D1474" s="11">
        <v>52.6</v>
      </c>
      <c r="E1474" s="11">
        <v>47.4</v>
      </c>
      <c r="F1474" s="8" t="s">
        <v>162</v>
      </c>
      <c r="G1474" s="8">
        <v>52.7</v>
      </c>
      <c r="H1474" s="8">
        <v>52.5</v>
      </c>
      <c r="I1474" s="8" t="s">
        <v>165</v>
      </c>
      <c r="J1474" s="8" t="s">
        <v>160</v>
      </c>
    </row>
    <row r="1475" spans="1:10" x14ac:dyDescent="0.15">
      <c r="A1475" s="8">
        <v>2012</v>
      </c>
      <c r="B1475" s="9">
        <v>40586</v>
      </c>
      <c r="C1475" s="10">
        <v>633</v>
      </c>
      <c r="D1475" s="11">
        <v>52.6</v>
      </c>
      <c r="E1475" s="11">
        <v>47.4</v>
      </c>
      <c r="F1475" s="8" t="s">
        <v>162</v>
      </c>
      <c r="G1475" s="8">
        <v>52.7</v>
      </c>
      <c r="H1475" s="8">
        <v>52.5</v>
      </c>
      <c r="I1475" s="8" t="s">
        <v>165</v>
      </c>
      <c r="J1475" s="8" t="s">
        <v>160</v>
      </c>
    </row>
    <row r="1476" spans="1:10" x14ac:dyDescent="0.15">
      <c r="A1476" s="8">
        <v>2012</v>
      </c>
      <c r="B1476" s="9">
        <v>40587</v>
      </c>
      <c r="C1476" s="10">
        <v>632</v>
      </c>
      <c r="D1476" s="11">
        <v>52.6</v>
      </c>
      <c r="E1476" s="11">
        <v>47.4</v>
      </c>
      <c r="F1476" s="8" t="s">
        <v>162</v>
      </c>
      <c r="G1476" s="8">
        <v>52.7</v>
      </c>
      <c r="H1476" s="8">
        <v>52.5</v>
      </c>
      <c r="I1476" s="8" t="s">
        <v>165</v>
      </c>
      <c r="J1476" s="8" t="s">
        <v>160</v>
      </c>
    </row>
    <row r="1477" spans="1:10" x14ac:dyDescent="0.15">
      <c r="A1477" s="8">
        <v>2012</v>
      </c>
      <c r="B1477" s="9">
        <v>40588</v>
      </c>
      <c r="C1477" s="10">
        <v>631</v>
      </c>
      <c r="D1477" s="11">
        <v>52.6</v>
      </c>
      <c r="E1477" s="11">
        <v>47.4</v>
      </c>
      <c r="F1477" s="8" t="s">
        <v>162</v>
      </c>
      <c r="G1477" s="8">
        <v>52.7</v>
      </c>
      <c r="H1477" s="8">
        <v>52.5</v>
      </c>
      <c r="I1477" s="8" t="s">
        <v>165</v>
      </c>
      <c r="J1477" s="8" t="s">
        <v>160</v>
      </c>
    </row>
    <row r="1478" spans="1:10" x14ac:dyDescent="0.15">
      <c r="A1478" s="8">
        <v>2012</v>
      </c>
      <c r="B1478" s="9">
        <v>40589</v>
      </c>
      <c r="C1478" s="10">
        <v>630</v>
      </c>
      <c r="D1478" s="11">
        <v>52.6</v>
      </c>
      <c r="E1478" s="11">
        <v>47.4</v>
      </c>
      <c r="F1478" s="8" t="s">
        <v>162</v>
      </c>
      <c r="G1478" s="8">
        <v>52.7</v>
      </c>
      <c r="H1478" s="8">
        <v>52.5</v>
      </c>
      <c r="I1478" s="8" t="s">
        <v>165</v>
      </c>
      <c r="J1478" s="8" t="s">
        <v>160</v>
      </c>
    </row>
    <row r="1479" spans="1:10" x14ac:dyDescent="0.15">
      <c r="A1479" s="8">
        <v>2012</v>
      </c>
      <c r="B1479" s="9">
        <v>40590</v>
      </c>
      <c r="C1479" s="10">
        <v>629</v>
      </c>
      <c r="D1479" s="11">
        <v>52.6</v>
      </c>
      <c r="E1479" s="11">
        <v>47.4</v>
      </c>
      <c r="F1479" s="8" t="s">
        <v>162</v>
      </c>
      <c r="G1479" s="8">
        <v>52.7</v>
      </c>
      <c r="H1479" s="8">
        <v>52.5</v>
      </c>
      <c r="I1479" s="8" t="s">
        <v>165</v>
      </c>
      <c r="J1479" s="8" t="s">
        <v>160</v>
      </c>
    </row>
    <row r="1480" spans="1:10" x14ac:dyDescent="0.15">
      <c r="A1480" s="8">
        <v>2012</v>
      </c>
      <c r="B1480" s="9">
        <v>40591</v>
      </c>
      <c r="C1480" s="10">
        <v>628</v>
      </c>
      <c r="D1480" s="11">
        <v>52.6</v>
      </c>
      <c r="E1480" s="11">
        <v>47.4</v>
      </c>
      <c r="F1480" s="8" t="s">
        <v>162</v>
      </c>
      <c r="G1480" s="8">
        <v>52.7</v>
      </c>
      <c r="H1480" s="8">
        <v>52.5</v>
      </c>
      <c r="I1480" s="8" t="s">
        <v>165</v>
      </c>
      <c r="J1480" s="8" t="s">
        <v>160</v>
      </c>
    </row>
    <row r="1481" spans="1:10" x14ac:dyDescent="0.15">
      <c r="A1481" s="8">
        <v>2012</v>
      </c>
      <c r="B1481" s="9">
        <v>40592</v>
      </c>
      <c r="C1481" s="10">
        <v>627</v>
      </c>
      <c r="D1481" s="11">
        <v>52.6</v>
      </c>
      <c r="E1481" s="11">
        <v>47.4</v>
      </c>
      <c r="F1481" s="8" t="s">
        <v>162</v>
      </c>
      <c r="G1481" s="8">
        <v>52.7</v>
      </c>
      <c r="H1481" s="8">
        <v>52.5</v>
      </c>
      <c r="I1481" s="8" t="s">
        <v>165</v>
      </c>
      <c r="J1481" s="8" t="s">
        <v>160</v>
      </c>
    </row>
    <row r="1482" spans="1:10" x14ac:dyDescent="0.15">
      <c r="A1482" s="8">
        <v>2012</v>
      </c>
      <c r="B1482" s="9">
        <v>40593</v>
      </c>
      <c r="C1482" s="10">
        <v>626</v>
      </c>
      <c r="D1482" s="11">
        <v>52.6</v>
      </c>
      <c r="E1482" s="11">
        <v>47.4</v>
      </c>
      <c r="F1482" s="8" t="s">
        <v>162</v>
      </c>
      <c r="G1482" s="8">
        <v>52.7</v>
      </c>
      <c r="H1482" s="8">
        <v>52.5</v>
      </c>
      <c r="I1482" s="8" t="s">
        <v>165</v>
      </c>
      <c r="J1482" s="8" t="s">
        <v>160</v>
      </c>
    </row>
    <row r="1483" spans="1:10" x14ac:dyDescent="0.15">
      <c r="A1483" s="8">
        <v>2012</v>
      </c>
      <c r="B1483" s="9">
        <v>40594</v>
      </c>
      <c r="C1483" s="10">
        <v>625</v>
      </c>
      <c r="D1483" s="11">
        <v>52.6</v>
      </c>
      <c r="E1483" s="11">
        <v>47.4</v>
      </c>
      <c r="F1483" s="8" t="s">
        <v>162</v>
      </c>
      <c r="G1483" s="8">
        <v>52.7</v>
      </c>
      <c r="H1483" s="8">
        <v>52.5</v>
      </c>
      <c r="I1483" s="8" t="s">
        <v>165</v>
      </c>
      <c r="J1483" s="8" t="s">
        <v>160</v>
      </c>
    </row>
    <row r="1484" spans="1:10" x14ac:dyDescent="0.15">
      <c r="A1484" s="8">
        <v>2012</v>
      </c>
      <c r="B1484" s="9">
        <v>40595</v>
      </c>
      <c r="C1484" s="10">
        <v>624</v>
      </c>
      <c r="D1484" s="11">
        <v>52.6</v>
      </c>
      <c r="E1484" s="11">
        <v>47.4</v>
      </c>
      <c r="F1484" s="8" t="s">
        <v>162</v>
      </c>
      <c r="G1484" s="8">
        <v>52.7</v>
      </c>
      <c r="H1484" s="8">
        <v>52.5</v>
      </c>
      <c r="I1484" s="8" t="s">
        <v>165</v>
      </c>
      <c r="J1484" s="8" t="s">
        <v>160</v>
      </c>
    </row>
    <row r="1485" spans="1:10" x14ac:dyDescent="0.15">
      <c r="A1485" s="8">
        <v>2012</v>
      </c>
      <c r="B1485" s="9">
        <v>40596</v>
      </c>
      <c r="C1485" s="10">
        <v>623</v>
      </c>
      <c r="D1485" s="11">
        <v>52.6</v>
      </c>
      <c r="E1485" s="11">
        <v>47.4</v>
      </c>
      <c r="F1485" s="8" t="s">
        <v>162</v>
      </c>
      <c r="G1485" s="8">
        <v>52.7</v>
      </c>
      <c r="H1485" s="8">
        <v>52.5</v>
      </c>
      <c r="I1485" s="8" t="s">
        <v>165</v>
      </c>
      <c r="J1485" s="8" t="s">
        <v>160</v>
      </c>
    </row>
    <row r="1486" spans="1:10" x14ac:dyDescent="0.15">
      <c r="A1486" s="8">
        <v>2012</v>
      </c>
      <c r="B1486" s="9">
        <v>40597</v>
      </c>
      <c r="C1486" s="10">
        <v>622</v>
      </c>
      <c r="D1486" s="11">
        <v>52.6</v>
      </c>
      <c r="E1486" s="11">
        <v>47.4</v>
      </c>
      <c r="F1486" s="8" t="s">
        <v>162</v>
      </c>
      <c r="G1486" s="8">
        <v>52.7</v>
      </c>
      <c r="H1486" s="8">
        <v>52.5</v>
      </c>
      <c r="I1486" s="8" t="s">
        <v>165</v>
      </c>
      <c r="J1486" s="8" t="s">
        <v>160</v>
      </c>
    </row>
    <row r="1487" spans="1:10" x14ac:dyDescent="0.15">
      <c r="A1487" s="8">
        <v>2012</v>
      </c>
      <c r="B1487" s="9">
        <v>40598</v>
      </c>
      <c r="C1487" s="10">
        <v>621</v>
      </c>
      <c r="D1487" s="11">
        <v>52.6</v>
      </c>
      <c r="E1487" s="11">
        <v>47.4</v>
      </c>
      <c r="F1487" s="8" t="s">
        <v>162</v>
      </c>
      <c r="G1487" s="8">
        <v>52.7</v>
      </c>
      <c r="H1487" s="8">
        <v>52.5</v>
      </c>
      <c r="I1487" s="8" t="s">
        <v>165</v>
      </c>
      <c r="J1487" s="8" t="s">
        <v>160</v>
      </c>
    </row>
    <row r="1488" spans="1:10" x14ac:dyDescent="0.15">
      <c r="A1488" s="8">
        <v>2012</v>
      </c>
      <c r="B1488" s="9">
        <v>40599</v>
      </c>
      <c r="C1488" s="10">
        <v>620</v>
      </c>
      <c r="D1488" s="11">
        <v>52.6</v>
      </c>
      <c r="E1488" s="11">
        <v>47.4</v>
      </c>
      <c r="F1488" s="8" t="s">
        <v>162</v>
      </c>
      <c r="G1488" s="8">
        <v>52.7</v>
      </c>
      <c r="H1488" s="8">
        <v>52.5</v>
      </c>
      <c r="I1488" s="8" t="s">
        <v>165</v>
      </c>
      <c r="J1488" s="8" t="s">
        <v>160</v>
      </c>
    </row>
    <row r="1489" spans="1:10" x14ac:dyDescent="0.15">
      <c r="A1489" s="8">
        <v>2012</v>
      </c>
      <c r="B1489" s="9">
        <v>40600</v>
      </c>
      <c r="C1489" s="10">
        <v>619</v>
      </c>
      <c r="D1489" s="11">
        <v>52.6</v>
      </c>
      <c r="E1489" s="11">
        <v>47.4</v>
      </c>
      <c r="F1489" s="8" t="s">
        <v>162</v>
      </c>
      <c r="G1489" s="8">
        <v>52.7</v>
      </c>
      <c r="H1489" s="8">
        <v>52.5</v>
      </c>
      <c r="I1489" s="8" t="s">
        <v>165</v>
      </c>
      <c r="J1489" s="8" t="s">
        <v>160</v>
      </c>
    </row>
    <row r="1490" spans="1:10" x14ac:dyDescent="0.15">
      <c r="A1490" s="8">
        <v>2012</v>
      </c>
      <c r="B1490" s="9">
        <v>40601</v>
      </c>
      <c r="C1490" s="10">
        <v>618</v>
      </c>
      <c r="D1490" s="11">
        <v>52.6</v>
      </c>
      <c r="E1490" s="11">
        <v>47.4</v>
      </c>
      <c r="F1490" s="8" t="s">
        <v>162</v>
      </c>
      <c r="G1490" s="8">
        <v>52.7</v>
      </c>
      <c r="H1490" s="8">
        <v>52.5</v>
      </c>
      <c r="I1490" s="8" t="s">
        <v>165</v>
      </c>
      <c r="J1490" s="8" t="s">
        <v>160</v>
      </c>
    </row>
    <row r="1491" spans="1:10" x14ac:dyDescent="0.15">
      <c r="A1491" s="8">
        <v>2012</v>
      </c>
      <c r="B1491" s="9">
        <v>40602</v>
      </c>
      <c r="C1491" s="10">
        <v>617</v>
      </c>
      <c r="D1491" s="11">
        <v>52.6</v>
      </c>
      <c r="E1491" s="11">
        <v>47.4</v>
      </c>
      <c r="F1491" s="8" t="s">
        <v>162</v>
      </c>
      <c r="G1491" s="8">
        <v>52.7</v>
      </c>
      <c r="H1491" s="8">
        <v>52.5</v>
      </c>
      <c r="I1491" s="8" t="s">
        <v>165</v>
      </c>
      <c r="J1491" s="8" t="s">
        <v>160</v>
      </c>
    </row>
    <row r="1492" spans="1:10" x14ac:dyDescent="0.15">
      <c r="A1492" s="8">
        <v>2012</v>
      </c>
      <c r="B1492" s="9">
        <v>40603</v>
      </c>
      <c r="C1492" s="10">
        <v>616</v>
      </c>
      <c r="D1492" s="11">
        <v>52.6</v>
      </c>
      <c r="E1492" s="11">
        <v>47.4</v>
      </c>
      <c r="F1492" s="8" t="s">
        <v>162</v>
      </c>
      <c r="G1492" s="8">
        <v>52.7</v>
      </c>
      <c r="H1492" s="8">
        <v>52.5</v>
      </c>
      <c r="I1492" s="8" t="s">
        <v>165</v>
      </c>
      <c r="J1492" s="8" t="s">
        <v>160</v>
      </c>
    </row>
    <row r="1493" spans="1:10" x14ac:dyDescent="0.15">
      <c r="A1493" s="8">
        <v>2012</v>
      </c>
      <c r="B1493" s="9">
        <v>40604</v>
      </c>
      <c r="C1493" s="10">
        <v>615</v>
      </c>
      <c r="D1493" s="11">
        <v>52.6</v>
      </c>
      <c r="E1493" s="11">
        <v>47.4</v>
      </c>
      <c r="F1493" s="8" t="s">
        <v>162</v>
      </c>
      <c r="G1493" s="8">
        <v>52.7</v>
      </c>
      <c r="H1493" s="8">
        <v>52.5</v>
      </c>
      <c r="I1493" s="8" t="s">
        <v>165</v>
      </c>
      <c r="J1493" s="8" t="s">
        <v>160</v>
      </c>
    </row>
    <row r="1494" spans="1:10" x14ac:dyDescent="0.15">
      <c r="A1494" s="8">
        <v>2012</v>
      </c>
      <c r="B1494" s="9">
        <v>40605</v>
      </c>
      <c r="C1494" s="10">
        <v>614</v>
      </c>
      <c r="D1494" s="11">
        <v>52.6</v>
      </c>
      <c r="E1494" s="11">
        <v>47.4</v>
      </c>
      <c r="F1494" s="8" t="s">
        <v>162</v>
      </c>
      <c r="G1494" s="8">
        <v>52.7</v>
      </c>
      <c r="H1494" s="8">
        <v>52.5</v>
      </c>
      <c r="I1494" s="8" t="s">
        <v>165</v>
      </c>
      <c r="J1494" s="8" t="s">
        <v>160</v>
      </c>
    </row>
    <row r="1495" spans="1:10" x14ac:dyDescent="0.15">
      <c r="A1495" s="8">
        <v>2012</v>
      </c>
      <c r="B1495" s="9">
        <v>40606</v>
      </c>
      <c r="C1495" s="10">
        <v>613</v>
      </c>
      <c r="D1495" s="11">
        <v>52.6</v>
      </c>
      <c r="E1495" s="11">
        <v>47.4</v>
      </c>
      <c r="F1495" s="8" t="s">
        <v>162</v>
      </c>
      <c r="G1495" s="8">
        <v>52.7</v>
      </c>
      <c r="H1495" s="8">
        <v>52.5</v>
      </c>
      <c r="I1495" s="8" t="s">
        <v>165</v>
      </c>
      <c r="J1495" s="8" t="s">
        <v>160</v>
      </c>
    </row>
    <row r="1496" spans="1:10" x14ac:dyDescent="0.15">
      <c r="A1496" s="8">
        <v>2012</v>
      </c>
      <c r="B1496" s="9">
        <v>40607</v>
      </c>
      <c r="C1496" s="10">
        <v>612</v>
      </c>
      <c r="D1496" s="11">
        <v>52.6</v>
      </c>
      <c r="E1496" s="11">
        <v>47.4</v>
      </c>
      <c r="F1496" s="8" t="s">
        <v>162</v>
      </c>
      <c r="G1496" s="8">
        <v>52.7</v>
      </c>
      <c r="H1496" s="8">
        <v>52.5</v>
      </c>
      <c r="I1496" s="8" t="s">
        <v>165</v>
      </c>
      <c r="J1496" s="8" t="s">
        <v>160</v>
      </c>
    </row>
    <row r="1497" spans="1:10" x14ac:dyDescent="0.15">
      <c r="A1497" s="8">
        <v>2012</v>
      </c>
      <c r="B1497" s="9">
        <v>40608</v>
      </c>
      <c r="C1497" s="10">
        <v>611</v>
      </c>
      <c r="D1497" s="11">
        <v>52.6</v>
      </c>
      <c r="E1497" s="11">
        <v>47.4</v>
      </c>
      <c r="F1497" s="8" t="s">
        <v>162</v>
      </c>
      <c r="G1497" s="8">
        <v>52.7</v>
      </c>
      <c r="H1497" s="8">
        <v>52.5</v>
      </c>
      <c r="I1497" s="8" t="s">
        <v>165</v>
      </c>
      <c r="J1497" s="8" t="s">
        <v>160</v>
      </c>
    </row>
    <row r="1498" spans="1:10" x14ac:dyDescent="0.15">
      <c r="A1498" s="8">
        <v>2012</v>
      </c>
      <c r="B1498" s="9">
        <v>40609</v>
      </c>
      <c r="C1498" s="10">
        <v>610</v>
      </c>
      <c r="D1498" s="11">
        <v>52.6</v>
      </c>
      <c r="E1498" s="11">
        <v>47.4</v>
      </c>
      <c r="F1498" s="8" t="s">
        <v>162</v>
      </c>
      <c r="G1498" s="8">
        <v>52.7</v>
      </c>
      <c r="H1498" s="8">
        <v>52.5</v>
      </c>
      <c r="I1498" s="8" t="s">
        <v>165</v>
      </c>
      <c r="J1498" s="8" t="s">
        <v>160</v>
      </c>
    </row>
    <row r="1499" spans="1:10" x14ac:dyDescent="0.15">
      <c r="A1499" s="8">
        <v>2012</v>
      </c>
      <c r="B1499" s="9">
        <v>40610</v>
      </c>
      <c r="C1499" s="10">
        <v>609</v>
      </c>
      <c r="D1499" s="11">
        <v>52.6</v>
      </c>
      <c r="E1499" s="11">
        <v>47.4</v>
      </c>
      <c r="F1499" s="8" t="s">
        <v>162</v>
      </c>
      <c r="G1499" s="8">
        <v>52.7</v>
      </c>
      <c r="H1499" s="8">
        <v>52.5</v>
      </c>
      <c r="I1499" s="8" t="s">
        <v>165</v>
      </c>
      <c r="J1499" s="8" t="s">
        <v>160</v>
      </c>
    </row>
    <row r="1500" spans="1:10" x14ac:dyDescent="0.15">
      <c r="A1500" s="8">
        <v>2012</v>
      </c>
      <c r="B1500" s="9">
        <v>40611</v>
      </c>
      <c r="C1500" s="10">
        <v>608</v>
      </c>
      <c r="D1500" s="11">
        <v>52.6</v>
      </c>
      <c r="E1500" s="11">
        <v>47.4</v>
      </c>
      <c r="F1500" s="8" t="s">
        <v>162</v>
      </c>
      <c r="G1500" s="8">
        <v>52.7</v>
      </c>
      <c r="H1500" s="8">
        <v>52.5</v>
      </c>
      <c r="I1500" s="8" t="s">
        <v>165</v>
      </c>
      <c r="J1500" s="8" t="s">
        <v>160</v>
      </c>
    </row>
    <row r="1501" spans="1:10" x14ac:dyDescent="0.15">
      <c r="A1501" s="8">
        <v>2012</v>
      </c>
      <c r="B1501" s="9">
        <v>40612</v>
      </c>
      <c r="C1501" s="10">
        <v>607</v>
      </c>
      <c r="D1501" s="11">
        <v>52.6</v>
      </c>
      <c r="E1501" s="11">
        <v>47.4</v>
      </c>
      <c r="F1501" s="8" t="s">
        <v>162</v>
      </c>
      <c r="G1501" s="8">
        <v>52.7</v>
      </c>
      <c r="H1501" s="8">
        <v>52.5</v>
      </c>
      <c r="I1501" s="8" t="s">
        <v>165</v>
      </c>
      <c r="J1501" s="8" t="s">
        <v>160</v>
      </c>
    </row>
    <row r="1502" spans="1:10" x14ac:dyDescent="0.15">
      <c r="A1502" s="8">
        <v>2012</v>
      </c>
      <c r="B1502" s="9">
        <v>40613</v>
      </c>
      <c r="C1502" s="10">
        <v>606</v>
      </c>
      <c r="D1502" s="11">
        <v>52.6</v>
      </c>
      <c r="E1502" s="11">
        <v>47.4</v>
      </c>
      <c r="F1502" s="8" t="s">
        <v>162</v>
      </c>
      <c r="G1502" s="8">
        <v>52.7</v>
      </c>
      <c r="H1502" s="8">
        <v>52.5</v>
      </c>
      <c r="I1502" s="8" t="s">
        <v>165</v>
      </c>
      <c r="J1502" s="8" t="s">
        <v>160</v>
      </c>
    </row>
    <row r="1503" spans="1:10" x14ac:dyDescent="0.15">
      <c r="A1503" s="8">
        <v>2012</v>
      </c>
      <c r="B1503" s="9">
        <v>40614</v>
      </c>
      <c r="C1503" s="10">
        <v>605</v>
      </c>
      <c r="D1503" s="11">
        <v>52.6</v>
      </c>
      <c r="E1503" s="11">
        <v>47.4</v>
      </c>
      <c r="F1503" s="8" t="s">
        <v>162</v>
      </c>
      <c r="G1503" s="8">
        <v>52.7</v>
      </c>
      <c r="H1503" s="8">
        <v>52.5</v>
      </c>
      <c r="I1503" s="8" t="s">
        <v>165</v>
      </c>
      <c r="J1503" s="8" t="s">
        <v>160</v>
      </c>
    </row>
    <row r="1504" spans="1:10" x14ac:dyDescent="0.15">
      <c r="A1504" s="8">
        <v>2012</v>
      </c>
      <c r="B1504" s="9">
        <v>40615</v>
      </c>
      <c r="C1504" s="10">
        <v>604</v>
      </c>
      <c r="D1504" s="11">
        <v>52.6</v>
      </c>
      <c r="E1504" s="11">
        <v>47.4</v>
      </c>
      <c r="F1504" s="8" t="s">
        <v>162</v>
      </c>
      <c r="G1504" s="8">
        <v>52.7</v>
      </c>
      <c r="H1504" s="8">
        <v>52.5</v>
      </c>
      <c r="I1504" s="8" t="s">
        <v>165</v>
      </c>
      <c r="J1504" s="8" t="s">
        <v>160</v>
      </c>
    </row>
    <row r="1505" spans="1:10" x14ac:dyDescent="0.15">
      <c r="A1505" s="8">
        <v>2012</v>
      </c>
      <c r="B1505" s="9">
        <v>40616</v>
      </c>
      <c r="C1505" s="10">
        <v>603</v>
      </c>
      <c r="D1505" s="11">
        <v>52.6</v>
      </c>
      <c r="E1505" s="11">
        <v>47.4</v>
      </c>
      <c r="F1505" s="8" t="s">
        <v>162</v>
      </c>
      <c r="G1505" s="8">
        <v>52.7</v>
      </c>
      <c r="H1505" s="8">
        <v>52.5</v>
      </c>
      <c r="I1505" s="8" t="s">
        <v>165</v>
      </c>
      <c r="J1505" s="8" t="s">
        <v>160</v>
      </c>
    </row>
    <row r="1506" spans="1:10" x14ac:dyDescent="0.15">
      <c r="A1506" s="8">
        <v>2012</v>
      </c>
      <c r="B1506" s="9">
        <v>40617</v>
      </c>
      <c r="C1506" s="10">
        <v>602</v>
      </c>
      <c r="D1506" s="11">
        <v>52.6</v>
      </c>
      <c r="E1506" s="11">
        <v>47.4</v>
      </c>
      <c r="F1506" s="8" t="s">
        <v>162</v>
      </c>
      <c r="G1506" s="8">
        <v>52.7</v>
      </c>
      <c r="H1506" s="8">
        <v>52.5</v>
      </c>
      <c r="I1506" s="8" t="s">
        <v>165</v>
      </c>
      <c r="J1506" s="8" t="s">
        <v>160</v>
      </c>
    </row>
    <row r="1507" spans="1:10" x14ac:dyDescent="0.15">
      <c r="A1507" s="8">
        <v>2012</v>
      </c>
      <c r="B1507" s="9">
        <v>40618</v>
      </c>
      <c r="C1507" s="10">
        <v>601</v>
      </c>
      <c r="D1507" s="11">
        <v>52.6</v>
      </c>
      <c r="E1507" s="11">
        <v>47.4</v>
      </c>
      <c r="F1507" s="8" t="s">
        <v>162</v>
      </c>
      <c r="G1507" s="8">
        <v>52.7</v>
      </c>
      <c r="H1507" s="8">
        <v>52.5</v>
      </c>
      <c r="I1507" s="8" t="s">
        <v>165</v>
      </c>
      <c r="J1507" s="8" t="s">
        <v>160</v>
      </c>
    </row>
    <row r="1508" spans="1:10" x14ac:dyDescent="0.15">
      <c r="A1508" s="8">
        <v>2012</v>
      </c>
      <c r="B1508" s="9">
        <v>40619</v>
      </c>
      <c r="C1508" s="10">
        <v>600</v>
      </c>
      <c r="D1508" s="11">
        <v>52.6</v>
      </c>
      <c r="E1508" s="11">
        <v>47.4</v>
      </c>
      <c r="F1508" s="8" t="s">
        <v>162</v>
      </c>
      <c r="G1508" s="8">
        <v>52.7</v>
      </c>
      <c r="H1508" s="8">
        <v>52.5</v>
      </c>
      <c r="I1508" s="8" t="s">
        <v>165</v>
      </c>
      <c r="J1508" s="8" t="s">
        <v>160</v>
      </c>
    </row>
    <row r="1509" spans="1:10" x14ac:dyDescent="0.15">
      <c r="A1509" s="8">
        <v>2012</v>
      </c>
      <c r="B1509" s="9">
        <v>40620</v>
      </c>
      <c r="C1509" s="10">
        <v>599</v>
      </c>
      <c r="D1509" s="11">
        <v>52.6</v>
      </c>
      <c r="E1509" s="11">
        <v>47.4</v>
      </c>
      <c r="F1509" s="8" t="s">
        <v>162</v>
      </c>
      <c r="G1509" s="8">
        <v>52.7</v>
      </c>
      <c r="H1509" s="8">
        <v>52.5</v>
      </c>
      <c r="I1509" s="8" t="s">
        <v>165</v>
      </c>
      <c r="J1509" s="8" t="s">
        <v>160</v>
      </c>
    </row>
    <row r="1510" spans="1:10" x14ac:dyDescent="0.15">
      <c r="A1510" s="8">
        <v>2012</v>
      </c>
      <c r="B1510" s="9">
        <v>40621</v>
      </c>
      <c r="C1510" s="10">
        <v>598</v>
      </c>
      <c r="D1510" s="11">
        <v>52.6</v>
      </c>
      <c r="E1510" s="11">
        <v>47.4</v>
      </c>
      <c r="F1510" s="8" t="s">
        <v>162</v>
      </c>
      <c r="G1510" s="8">
        <v>52.7</v>
      </c>
      <c r="H1510" s="8">
        <v>52.5</v>
      </c>
      <c r="I1510" s="8" t="s">
        <v>165</v>
      </c>
      <c r="J1510" s="8" t="s">
        <v>160</v>
      </c>
    </row>
    <row r="1511" spans="1:10" x14ac:dyDescent="0.15">
      <c r="A1511" s="8">
        <v>2012</v>
      </c>
      <c r="B1511" s="9">
        <v>40622</v>
      </c>
      <c r="C1511" s="10">
        <v>597</v>
      </c>
      <c r="D1511" s="11">
        <v>52.6</v>
      </c>
      <c r="E1511" s="11">
        <v>47.4</v>
      </c>
      <c r="F1511" s="8" t="s">
        <v>162</v>
      </c>
      <c r="G1511" s="8">
        <v>52.7</v>
      </c>
      <c r="H1511" s="8">
        <v>52.5</v>
      </c>
      <c r="I1511" s="8" t="s">
        <v>165</v>
      </c>
      <c r="J1511" s="8" t="s">
        <v>160</v>
      </c>
    </row>
    <row r="1512" spans="1:10" x14ac:dyDescent="0.15">
      <c r="A1512" s="8">
        <v>2012</v>
      </c>
      <c r="B1512" s="9">
        <v>40623</v>
      </c>
      <c r="C1512" s="10">
        <v>596</v>
      </c>
      <c r="D1512" s="11">
        <v>52.6</v>
      </c>
      <c r="E1512" s="11">
        <v>47.4</v>
      </c>
      <c r="F1512" s="8" t="s">
        <v>162</v>
      </c>
      <c r="G1512" s="8">
        <v>52.7</v>
      </c>
      <c r="H1512" s="8">
        <v>52.5</v>
      </c>
      <c r="I1512" s="8" t="s">
        <v>165</v>
      </c>
      <c r="J1512" s="8" t="s">
        <v>160</v>
      </c>
    </row>
    <row r="1513" spans="1:10" x14ac:dyDescent="0.15">
      <c r="A1513" s="8">
        <v>2012</v>
      </c>
      <c r="B1513" s="9">
        <v>40624</v>
      </c>
      <c r="C1513" s="10">
        <v>595</v>
      </c>
      <c r="D1513" s="11">
        <v>52.6</v>
      </c>
      <c r="E1513" s="11">
        <v>47.4</v>
      </c>
      <c r="F1513" s="8" t="s">
        <v>162</v>
      </c>
      <c r="G1513" s="8">
        <v>52.7</v>
      </c>
      <c r="H1513" s="8">
        <v>52.5</v>
      </c>
      <c r="I1513" s="8" t="s">
        <v>165</v>
      </c>
      <c r="J1513" s="8" t="s">
        <v>160</v>
      </c>
    </row>
    <row r="1514" spans="1:10" x14ac:dyDescent="0.15">
      <c r="A1514" s="8">
        <v>2012</v>
      </c>
      <c r="B1514" s="9">
        <v>40625</v>
      </c>
      <c r="C1514" s="10">
        <v>594</v>
      </c>
      <c r="D1514" s="11">
        <v>52.6</v>
      </c>
      <c r="E1514" s="11">
        <v>47.4</v>
      </c>
      <c r="F1514" s="8" t="s">
        <v>162</v>
      </c>
      <c r="G1514" s="8">
        <v>52.7</v>
      </c>
      <c r="H1514" s="8">
        <v>52.5</v>
      </c>
      <c r="I1514" s="8" t="s">
        <v>165</v>
      </c>
      <c r="J1514" s="8" t="s">
        <v>160</v>
      </c>
    </row>
    <row r="1515" spans="1:10" x14ac:dyDescent="0.15">
      <c r="A1515" s="8">
        <v>2012</v>
      </c>
      <c r="B1515" s="9">
        <v>40626</v>
      </c>
      <c r="C1515" s="10">
        <v>593</v>
      </c>
      <c r="D1515" s="11">
        <v>52.6</v>
      </c>
      <c r="E1515" s="11">
        <v>47.4</v>
      </c>
      <c r="F1515" s="8" t="s">
        <v>162</v>
      </c>
      <c r="G1515" s="8">
        <v>52.7</v>
      </c>
      <c r="H1515" s="8">
        <v>52.5</v>
      </c>
      <c r="I1515" s="8" t="s">
        <v>165</v>
      </c>
      <c r="J1515" s="8" t="s">
        <v>160</v>
      </c>
    </row>
    <row r="1516" spans="1:10" x14ac:dyDescent="0.15">
      <c r="A1516" s="8">
        <v>2012</v>
      </c>
      <c r="B1516" s="9">
        <v>40627</v>
      </c>
      <c r="C1516" s="10">
        <v>592</v>
      </c>
      <c r="D1516" s="11">
        <v>52.6</v>
      </c>
      <c r="E1516" s="11">
        <v>47.4</v>
      </c>
      <c r="F1516" s="8" t="s">
        <v>162</v>
      </c>
      <c r="G1516" s="8">
        <v>52.7</v>
      </c>
      <c r="H1516" s="8">
        <v>52.5</v>
      </c>
      <c r="I1516" s="8" t="s">
        <v>165</v>
      </c>
      <c r="J1516" s="8" t="s">
        <v>160</v>
      </c>
    </row>
    <row r="1517" spans="1:10" x14ac:dyDescent="0.15">
      <c r="A1517" s="8">
        <v>2012</v>
      </c>
      <c r="B1517" s="9">
        <v>40628</v>
      </c>
      <c r="C1517" s="10">
        <v>591</v>
      </c>
      <c r="D1517" s="11">
        <v>52.6</v>
      </c>
      <c r="E1517" s="11">
        <v>47.4</v>
      </c>
      <c r="F1517" s="8" t="s">
        <v>162</v>
      </c>
      <c r="G1517" s="8">
        <v>52.7</v>
      </c>
      <c r="H1517" s="8">
        <v>52.5</v>
      </c>
      <c r="I1517" s="8" t="s">
        <v>165</v>
      </c>
      <c r="J1517" s="8" t="s">
        <v>160</v>
      </c>
    </row>
    <row r="1518" spans="1:10" x14ac:dyDescent="0.15">
      <c r="A1518" s="8">
        <v>2012</v>
      </c>
      <c r="B1518" s="9">
        <v>40629</v>
      </c>
      <c r="C1518" s="10">
        <v>590</v>
      </c>
      <c r="D1518" s="11">
        <v>52.6</v>
      </c>
      <c r="E1518" s="11">
        <v>47.4</v>
      </c>
      <c r="F1518" s="8" t="s">
        <v>162</v>
      </c>
      <c r="G1518" s="8">
        <v>52.7</v>
      </c>
      <c r="H1518" s="8">
        <v>52.5</v>
      </c>
      <c r="I1518" s="8" t="s">
        <v>165</v>
      </c>
      <c r="J1518" s="8" t="s">
        <v>160</v>
      </c>
    </row>
    <row r="1519" spans="1:10" x14ac:dyDescent="0.15">
      <c r="A1519" s="8">
        <v>2012</v>
      </c>
      <c r="B1519" s="9">
        <v>40630</v>
      </c>
      <c r="C1519" s="10">
        <v>589</v>
      </c>
      <c r="D1519" s="11">
        <v>52.6</v>
      </c>
      <c r="E1519" s="11">
        <v>47.4</v>
      </c>
      <c r="F1519" s="8" t="s">
        <v>162</v>
      </c>
      <c r="G1519" s="8">
        <v>52.7</v>
      </c>
      <c r="H1519" s="8">
        <v>52.5</v>
      </c>
      <c r="I1519" s="8" t="s">
        <v>165</v>
      </c>
      <c r="J1519" s="8" t="s">
        <v>160</v>
      </c>
    </row>
    <row r="1520" spans="1:10" x14ac:dyDescent="0.15">
      <c r="A1520" s="8">
        <v>2012</v>
      </c>
      <c r="B1520" s="9">
        <v>40631</v>
      </c>
      <c r="C1520" s="10">
        <v>588</v>
      </c>
      <c r="D1520" s="11">
        <v>52.6</v>
      </c>
      <c r="E1520" s="11">
        <v>47.4</v>
      </c>
      <c r="F1520" s="8" t="s">
        <v>162</v>
      </c>
      <c r="G1520" s="8">
        <v>52.7</v>
      </c>
      <c r="H1520" s="8">
        <v>52.5</v>
      </c>
      <c r="I1520" s="8" t="s">
        <v>165</v>
      </c>
      <c r="J1520" s="8" t="s">
        <v>160</v>
      </c>
    </row>
    <row r="1521" spans="1:10" x14ac:dyDescent="0.15">
      <c r="A1521" s="8">
        <v>2012</v>
      </c>
      <c r="B1521" s="9">
        <v>40632</v>
      </c>
      <c r="C1521" s="10">
        <v>587</v>
      </c>
      <c r="D1521" s="11">
        <v>52.6</v>
      </c>
      <c r="E1521" s="11">
        <v>47.4</v>
      </c>
      <c r="F1521" s="8" t="s">
        <v>162</v>
      </c>
      <c r="G1521" s="8">
        <v>52.7</v>
      </c>
      <c r="H1521" s="8">
        <v>52.5</v>
      </c>
      <c r="I1521" s="8" t="s">
        <v>165</v>
      </c>
      <c r="J1521" s="8" t="s">
        <v>160</v>
      </c>
    </row>
    <row r="1522" spans="1:10" x14ac:dyDescent="0.15">
      <c r="A1522" s="8">
        <v>2012</v>
      </c>
      <c r="B1522" s="9">
        <v>40633</v>
      </c>
      <c r="C1522" s="10">
        <v>586</v>
      </c>
      <c r="D1522" s="11">
        <v>52.6</v>
      </c>
      <c r="E1522" s="11">
        <v>47.4</v>
      </c>
      <c r="F1522" s="8" t="s">
        <v>162</v>
      </c>
      <c r="G1522" s="8">
        <v>52.7</v>
      </c>
      <c r="H1522" s="8">
        <v>52.5</v>
      </c>
      <c r="I1522" s="8" t="s">
        <v>165</v>
      </c>
      <c r="J1522" s="8" t="s">
        <v>160</v>
      </c>
    </row>
    <row r="1523" spans="1:10" x14ac:dyDescent="0.15">
      <c r="A1523" s="8">
        <v>2012</v>
      </c>
      <c r="B1523" s="9">
        <v>40634</v>
      </c>
      <c r="C1523" s="10">
        <v>585</v>
      </c>
      <c r="D1523" s="11">
        <v>52.6</v>
      </c>
      <c r="E1523" s="11">
        <v>47.4</v>
      </c>
      <c r="F1523" s="8" t="s">
        <v>162</v>
      </c>
      <c r="G1523" s="8">
        <v>52.7</v>
      </c>
      <c r="H1523" s="8">
        <v>52.5</v>
      </c>
      <c r="I1523" s="8" t="s">
        <v>165</v>
      </c>
      <c r="J1523" s="8" t="s">
        <v>160</v>
      </c>
    </row>
    <row r="1524" spans="1:10" x14ac:dyDescent="0.15">
      <c r="A1524" s="8">
        <v>2012</v>
      </c>
      <c r="B1524" s="9">
        <v>40635</v>
      </c>
      <c r="C1524" s="10">
        <v>584</v>
      </c>
      <c r="D1524" s="11">
        <v>52.6</v>
      </c>
      <c r="E1524" s="11">
        <v>47.4</v>
      </c>
      <c r="F1524" s="8" t="s">
        <v>162</v>
      </c>
      <c r="G1524" s="8">
        <v>52.7</v>
      </c>
      <c r="H1524" s="8">
        <v>52.5</v>
      </c>
      <c r="I1524" s="8" t="s">
        <v>165</v>
      </c>
      <c r="J1524" s="8" t="s">
        <v>160</v>
      </c>
    </row>
    <row r="1525" spans="1:10" x14ac:dyDescent="0.15">
      <c r="A1525" s="8">
        <v>2012</v>
      </c>
      <c r="B1525" s="9">
        <v>40636</v>
      </c>
      <c r="C1525" s="10">
        <v>583</v>
      </c>
      <c r="D1525" s="11">
        <v>52.6</v>
      </c>
      <c r="E1525" s="11">
        <v>47.4</v>
      </c>
      <c r="F1525" s="8" t="s">
        <v>162</v>
      </c>
      <c r="G1525" s="8">
        <v>52.7</v>
      </c>
      <c r="H1525" s="8">
        <v>52.5</v>
      </c>
      <c r="I1525" s="8" t="s">
        <v>165</v>
      </c>
      <c r="J1525" s="8" t="s">
        <v>160</v>
      </c>
    </row>
    <row r="1526" spans="1:10" x14ac:dyDescent="0.15">
      <c r="A1526" s="8">
        <v>2012</v>
      </c>
      <c r="B1526" s="9">
        <v>40637</v>
      </c>
      <c r="C1526" s="10">
        <v>582</v>
      </c>
      <c r="D1526" s="11">
        <v>52.6</v>
      </c>
      <c r="E1526" s="11">
        <v>47.4</v>
      </c>
      <c r="F1526" s="8" t="s">
        <v>162</v>
      </c>
      <c r="G1526" s="8">
        <v>52.7</v>
      </c>
      <c r="H1526" s="8">
        <v>52.5</v>
      </c>
      <c r="I1526" s="8" t="s">
        <v>165</v>
      </c>
      <c r="J1526" s="8" t="s">
        <v>160</v>
      </c>
    </row>
    <row r="1527" spans="1:10" x14ac:dyDescent="0.15">
      <c r="A1527" s="8">
        <v>2012</v>
      </c>
      <c r="B1527" s="9">
        <v>40638</v>
      </c>
      <c r="C1527" s="10">
        <v>581</v>
      </c>
      <c r="D1527" s="11">
        <v>52.6</v>
      </c>
      <c r="E1527" s="11">
        <v>47.4</v>
      </c>
      <c r="F1527" s="8" t="s">
        <v>162</v>
      </c>
      <c r="G1527" s="8">
        <v>52.7</v>
      </c>
      <c r="H1527" s="8">
        <v>52.5</v>
      </c>
      <c r="I1527" s="8" t="s">
        <v>165</v>
      </c>
      <c r="J1527" s="8" t="s">
        <v>160</v>
      </c>
    </row>
    <row r="1528" spans="1:10" x14ac:dyDescent="0.15">
      <c r="A1528" s="8">
        <v>2012</v>
      </c>
      <c r="B1528" s="9">
        <v>40639</v>
      </c>
      <c r="C1528" s="10">
        <v>580</v>
      </c>
      <c r="D1528" s="11">
        <v>52.6</v>
      </c>
      <c r="E1528" s="11">
        <v>47.4</v>
      </c>
      <c r="F1528" s="8" t="s">
        <v>162</v>
      </c>
      <c r="G1528" s="8">
        <v>52.7</v>
      </c>
      <c r="H1528" s="8">
        <v>52.5</v>
      </c>
      <c r="I1528" s="8" t="s">
        <v>165</v>
      </c>
      <c r="J1528" s="8" t="s">
        <v>160</v>
      </c>
    </row>
    <row r="1529" spans="1:10" x14ac:dyDescent="0.15">
      <c r="A1529" s="8">
        <v>2012</v>
      </c>
      <c r="B1529" s="9">
        <v>40640</v>
      </c>
      <c r="C1529" s="10">
        <v>579</v>
      </c>
      <c r="D1529" s="11">
        <v>52.6</v>
      </c>
      <c r="E1529" s="11">
        <v>47.4</v>
      </c>
      <c r="F1529" s="8" t="s">
        <v>162</v>
      </c>
      <c r="G1529" s="8">
        <v>52.7</v>
      </c>
      <c r="H1529" s="8">
        <v>52.5</v>
      </c>
      <c r="I1529" s="8" t="s">
        <v>165</v>
      </c>
      <c r="J1529" s="8" t="s">
        <v>160</v>
      </c>
    </row>
    <row r="1530" spans="1:10" x14ac:dyDescent="0.15">
      <c r="A1530" s="8">
        <v>2012</v>
      </c>
      <c r="B1530" s="9">
        <v>40641</v>
      </c>
      <c r="C1530" s="10">
        <v>578</v>
      </c>
      <c r="D1530" s="11">
        <v>52.6</v>
      </c>
      <c r="E1530" s="11">
        <v>47.4</v>
      </c>
      <c r="F1530" s="8" t="s">
        <v>162</v>
      </c>
      <c r="G1530" s="8">
        <v>52.7</v>
      </c>
      <c r="H1530" s="8">
        <v>52.5</v>
      </c>
      <c r="I1530" s="8" t="s">
        <v>165</v>
      </c>
      <c r="J1530" s="8" t="s">
        <v>160</v>
      </c>
    </row>
    <row r="1531" spans="1:10" x14ac:dyDescent="0.15">
      <c r="A1531" s="8">
        <v>2012</v>
      </c>
      <c r="B1531" s="9">
        <v>40642</v>
      </c>
      <c r="C1531" s="10">
        <v>577</v>
      </c>
      <c r="D1531" s="11">
        <v>52.6</v>
      </c>
      <c r="E1531" s="11">
        <v>47.4</v>
      </c>
      <c r="F1531" s="8" t="s">
        <v>162</v>
      </c>
      <c r="G1531" s="8">
        <v>52.7</v>
      </c>
      <c r="H1531" s="8">
        <v>52.5</v>
      </c>
      <c r="I1531" s="8" t="s">
        <v>165</v>
      </c>
      <c r="J1531" s="8" t="s">
        <v>160</v>
      </c>
    </row>
    <row r="1532" spans="1:10" x14ac:dyDescent="0.15">
      <c r="A1532" s="8">
        <v>2012</v>
      </c>
      <c r="B1532" s="9">
        <v>40643</v>
      </c>
      <c r="C1532" s="10">
        <v>576</v>
      </c>
      <c r="D1532" s="11">
        <v>52.6</v>
      </c>
      <c r="E1532" s="11">
        <v>47.4</v>
      </c>
      <c r="F1532" s="8" t="s">
        <v>162</v>
      </c>
      <c r="G1532" s="8">
        <v>52.7</v>
      </c>
      <c r="H1532" s="8">
        <v>52.5</v>
      </c>
      <c r="I1532" s="8" t="s">
        <v>165</v>
      </c>
      <c r="J1532" s="8" t="s">
        <v>160</v>
      </c>
    </row>
    <row r="1533" spans="1:10" x14ac:dyDescent="0.15">
      <c r="A1533" s="8">
        <v>2012</v>
      </c>
      <c r="B1533" s="9">
        <v>40644</v>
      </c>
      <c r="C1533" s="10">
        <v>575</v>
      </c>
      <c r="D1533" s="11">
        <v>52.6</v>
      </c>
      <c r="E1533" s="11">
        <v>47.4</v>
      </c>
      <c r="F1533" s="8" t="s">
        <v>162</v>
      </c>
      <c r="G1533" s="8">
        <v>52.7</v>
      </c>
      <c r="H1533" s="8">
        <v>52.5</v>
      </c>
      <c r="I1533" s="8" t="s">
        <v>165</v>
      </c>
      <c r="J1533" s="8" t="s">
        <v>160</v>
      </c>
    </row>
    <row r="1534" spans="1:10" x14ac:dyDescent="0.15">
      <c r="A1534" s="8">
        <v>2012</v>
      </c>
      <c r="B1534" s="9">
        <v>40645</v>
      </c>
      <c r="C1534" s="10">
        <v>574</v>
      </c>
      <c r="D1534" s="11">
        <v>52.6</v>
      </c>
      <c r="E1534" s="11">
        <v>47.4</v>
      </c>
      <c r="F1534" s="8" t="s">
        <v>162</v>
      </c>
      <c r="G1534" s="8">
        <v>52.7</v>
      </c>
      <c r="H1534" s="8">
        <v>52.5</v>
      </c>
      <c r="I1534" s="8" t="s">
        <v>165</v>
      </c>
      <c r="J1534" s="8" t="s">
        <v>160</v>
      </c>
    </row>
    <row r="1535" spans="1:10" x14ac:dyDescent="0.15">
      <c r="A1535" s="8">
        <v>2012</v>
      </c>
      <c r="B1535" s="9">
        <v>40646</v>
      </c>
      <c r="C1535" s="10">
        <v>573</v>
      </c>
      <c r="D1535" s="11">
        <v>52.6</v>
      </c>
      <c r="E1535" s="11">
        <v>47.4</v>
      </c>
      <c r="F1535" s="8" t="s">
        <v>162</v>
      </c>
      <c r="G1535" s="8">
        <v>52.7</v>
      </c>
      <c r="H1535" s="8">
        <v>52.5</v>
      </c>
      <c r="I1535" s="8" t="s">
        <v>165</v>
      </c>
      <c r="J1535" s="8" t="s">
        <v>160</v>
      </c>
    </row>
    <row r="1536" spans="1:10" x14ac:dyDescent="0.15">
      <c r="A1536" s="8">
        <v>2012</v>
      </c>
      <c r="B1536" s="9">
        <v>40647</v>
      </c>
      <c r="C1536" s="10">
        <v>572</v>
      </c>
      <c r="D1536" s="11">
        <v>52.6</v>
      </c>
      <c r="E1536" s="11">
        <v>47.4</v>
      </c>
      <c r="F1536" s="8" t="s">
        <v>162</v>
      </c>
      <c r="G1536" s="8">
        <v>52.7</v>
      </c>
      <c r="H1536" s="8">
        <v>52.5</v>
      </c>
      <c r="I1536" s="8" t="s">
        <v>165</v>
      </c>
      <c r="J1536" s="8" t="s">
        <v>160</v>
      </c>
    </row>
    <row r="1537" spans="1:10" x14ac:dyDescent="0.15">
      <c r="A1537" s="8">
        <v>2012</v>
      </c>
      <c r="B1537" s="9">
        <v>40648</v>
      </c>
      <c r="C1537" s="10">
        <v>571</v>
      </c>
      <c r="D1537" s="11">
        <v>52.6</v>
      </c>
      <c r="E1537" s="11">
        <v>47.4</v>
      </c>
      <c r="F1537" s="8" t="s">
        <v>162</v>
      </c>
      <c r="G1537" s="8">
        <v>52.7</v>
      </c>
      <c r="H1537" s="8">
        <v>52.5</v>
      </c>
      <c r="I1537" s="8" t="s">
        <v>165</v>
      </c>
      <c r="J1537" s="8" t="s">
        <v>160</v>
      </c>
    </row>
    <row r="1538" spans="1:10" x14ac:dyDescent="0.15">
      <c r="A1538" s="8">
        <v>2012</v>
      </c>
      <c r="B1538" s="9">
        <v>40649</v>
      </c>
      <c r="C1538" s="10">
        <v>570</v>
      </c>
      <c r="D1538" s="11">
        <v>52.6</v>
      </c>
      <c r="E1538" s="11">
        <v>47.4</v>
      </c>
      <c r="F1538" s="8" t="s">
        <v>162</v>
      </c>
      <c r="G1538" s="8">
        <v>52.7</v>
      </c>
      <c r="H1538" s="8">
        <v>52.5</v>
      </c>
      <c r="I1538" s="8" t="s">
        <v>165</v>
      </c>
      <c r="J1538" s="8" t="s">
        <v>160</v>
      </c>
    </row>
    <row r="1539" spans="1:10" x14ac:dyDescent="0.15">
      <c r="A1539" s="8">
        <v>2012</v>
      </c>
      <c r="B1539" s="9">
        <v>40650</v>
      </c>
      <c r="C1539" s="10">
        <v>569</v>
      </c>
      <c r="D1539" s="11">
        <v>52.6</v>
      </c>
      <c r="E1539" s="11">
        <v>47.4</v>
      </c>
      <c r="F1539" s="8" t="s">
        <v>162</v>
      </c>
      <c r="G1539" s="8">
        <v>52.7</v>
      </c>
      <c r="H1539" s="8">
        <v>52.5</v>
      </c>
      <c r="I1539" s="8" t="s">
        <v>165</v>
      </c>
      <c r="J1539" s="8" t="s">
        <v>160</v>
      </c>
    </row>
    <row r="1540" spans="1:10" x14ac:dyDescent="0.15">
      <c r="A1540" s="8">
        <v>2012</v>
      </c>
      <c r="B1540" s="9">
        <v>40651</v>
      </c>
      <c r="C1540" s="10">
        <v>568</v>
      </c>
      <c r="D1540" s="11">
        <v>52.6</v>
      </c>
      <c r="E1540" s="11">
        <v>47.4</v>
      </c>
      <c r="F1540" s="8" t="s">
        <v>162</v>
      </c>
      <c r="G1540" s="8">
        <v>52.7</v>
      </c>
      <c r="H1540" s="8">
        <v>52.5</v>
      </c>
      <c r="I1540" s="8" t="s">
        <v>165</v>
      </c>
      <c r="J1540" s="8" t="s">
        <v>160</v>
      </c>
    </row>
    <row r="1541" spans="1:10" x14ac:dyDescent="0.15">
      <c r="A1541" s="8">
        <v>2012</v>
      </c>
      <c r="B1541" s="9">
        <v>40652</v>
      </c>
      <c r="C1541" s="10">
        <v>567</v>
      </c>
      <c r="D1541" s="11">
        <v>52.6</v>
      </c>
      <c r="E1541" s="11">
        <v>47.4</v>
      </c>
      <c r="F1541" s="8" t="s">
        <v>162</v>
      </c>
      <c r="G1541" s="8">
        <v>52.7</v>
      </c>
      <c r="H1541" s="8">
        <v>52.5</v>
      </c>
      <c r="I1541" s="8" t="s">
        <v>165</v>
      </c>
      <c r="J1541" s="8" t="s">
        <v>160</v>
      </c>
    </row>
    <row r="1542" spans="1:10" x14ac:dyDescent="0.15">
      <c r="A1542" s="8">
        <v>2012</v>
      </c>
      <c r="B1542" s="9">
        <v>40653</v>
      </c>
      <c r="C1542" s="10">
        <v>566</v>
      </c>
      <c r="D1542" s="11">
        <v>52.6</v>
      </c>
      <c r="E1542" s="11">
        <v>47.4</v>
      </c>
      <c r="F1542" s="8" t="s">
        <v>162</v>
      </c>
      <c r="G1542" s="8">
        <v>52.7</v>
      </c>
      <c r="H1542" s="8">
        <v>52.5</v>
      </c>
      <c r="I1542" s="8" t="s">
        <v>165</v>
      </c>
      <c r="J1542" s="8" t="s">
        <v>160</v>
      </c>
    </row>
    <row r="1543" spans="1:10" x14ac:dyDescent="0.15">
      <c r="A1543" s="8">
        <v>2012</v>
      </c>
      <c r="B1543" s="9">
        <v>40654</v>
      </c>
      <c r="C1543" s="10">
        <v>565</v>
      </c>
      <c r="D1543" s="11">
        <v>52.6</v>
      </c>
      <c r="E1543" s="11">
        <v>47.4</v>
      </c>
      <c r="F1543" s="8" t="s">
        <v>162</v>
      </c>
      <c r="G1543" s="8">
        <v>52.7</v>
      </c>
      <c r="H1543" s="8">
        <v>52.5</v>
      </c>
      <c r="I1543" s="8" t="s">
        <v>165</v>
      </c>
      <c r="J1543" s="8" t="s">
        <v>160</v>
      </c>
    </row>
    <row r="1544" spans="1:10" x14ac:dyDescent="0.15">
      <c r="A1544" s="8">
        <v>2012</v>
      </c>
      <c r="B1544" s="9">
        <v>40655</v>
      </c>
      <c r="C1544" s="10">
        <v>564</v>
      </c>
      <c r="D1544" s="11">
        <v>52.6</v>
      </c>
      <c r="E1544" s="11">
        <v>47.4</v>
      </c>
      <c r="F1544" s="8" t="s">
        <v>162</v>
      </c>
      <c r="G1544" s="8">
        <v>52.7</v>
      </c>
      <c r="H1544" s="8">
        <v>52.5</v>
      </c>
      <c r="I1544" s="8" t="s">
        <v>165</v>
      </c>
      <c r="J1544" s="8" t="s">
        <v>160</v>
      </c>
    </row>
    <row r="1545" spans="1:10" x14ac:dyDescent="0.15">
      <c r="A1545" s="8">
        <v>2012</v>
      </c>
      <c r="B1545" s="9">
        <v>40656</v>
      </c>
      <c r="C1545" s="10">
        <v>563</v>
      </c>
      <c r="D1545" s="11">
        <v>52.6</v>
      </c>
      <c r="E1545" s="11">
        <v>47.4</v>
      </c>
      <c r="F1545" s="8" t="s">
        <v>162</v>
      </c>
      <c r="G1545" s="8">
        <v>52.7</v>
      </c>
      <c r="H1545" s="8">
        <v>52.5</v>
      </c>
      <c r="I1545" s="8" t="s">
        <v>165</v>
      </c>
      <c r="J1545" s="8" t="s">
        <v>160</v>
      </c>
    </row>
    <row r="1546" spans="1:10" x14ac:dyDescent="0.15">
      <c r="A1546" s="8">
        <v>2012</v>
      </c>
      <c r="B1546" s="9">
        <v>40657</v>
      </c>
      <c r="C1546" s="10">
        <v>562</v>
      </c>
      <c r="D1546" s="11">
        <v>52.6</v>
      </c>
      <c r="E1546" s="11">
        <v>47.4</v>
      </c>
      <c r="F1546" s="8" t="s">
        <v>162</v>
      </c>
      <c r="G1546" s="8">
        <v>52.7</v>
      </c>
      <c r="H1546" s="8">
        <v>52.5</v>
      </c>
      <c r="I1546" s="8" t="s">
        <v>165</v>
      </c>
      <c r="J1546" s="8" t="s">
        <v>160</v>
      </c>
    </row>
    <row r="1547" spans="1:10" x14ac:dyDescent="0.15">
      <c r="A1547" s="8">
        <v>2012</v>
      </c>
      <c r="B1547" s="9">
        <v>40658</v>
      </c>
      <c r="C1547" s="10">
        <v>561</v>
      </c>
      <c r="D1547" s="11">
        <v>52.6</v>
      </c>
      <c r="E1547" s="11">
        <v>47.4</v>
      </c>
      <c r="F1547" s="8" t="s">
        <v>162</v>
      </c>
      <c r="G1547" s="8">
        <v>52.7</v>
      </c>
      <c r="H1547" s="8">
        <v>52.5</v>
      </c>
      <c r="I1547" s="8" t="s">
        <v>165</v>
      </c>
      <c r="J1547" s="8" t="s">
        <v>160</v>
      </c>
    </row>
    <row r="1548" spans="1:10" x14ac:dyDescent="0.15">
      <c r="A1548" s="8">
        <v>2012</v>
      </c>
      <c r="B1548" s="9">
        <v>40659</v>
      </c>
      <c r="C1548" s="10">
        <v>560</v>
      </c>
      <c r="D1548" s="11">
        <v>52.6</v>
      </c>
      <c r="E1548" s="11">
        <v>47.4</v>
      </c>
      <c r="F1548" s="8" t="s">
        <v>162</v>
      </c>
      <c r="G1548" s="8">
        <v>52.7</v>
      </c>
      <c r="H1548" s="8">
        <v>52.5</v>
      </c>
      <c r="I1548" s="8" t="s">
        <v>165</v>
      </c>
      <c r="J1548" s="8" t="s">
        <v>160</v>
      </c>
    </row>
    <row r="1549" spans="1:10" x14ac:dyDescent="0.15">
      <c r="A1549" s="8">
        <v>2012</v>
      </c>
      <c r="B1549" s="9">
        <v>40660</v>
      </c>
      <c r="C1549" s="10">
        <v>559</v>
      </c>
      <c r="D1549" s="11">
        <v>52.6</v>
      </c>
      <c r="E1549" s="11">
        <v>47.4</v>
      </c>
      <c r="F1549" s="8" t="s">
        <v>162</v>
      </c>
      <c r="G1549" s="8">
        <v>52.7</v>
      </c>
      <c r="H1549" s="8">
        <v>52.5</v>
      </c>
      <c r="I1549" s="8" t="s">
        <v>165</v>
      </c>
      <c r="J1549" s="8" t="s">
        <v>160</v>
      </c>
    </row>
    <row r="1550" spans="1:10" x14ac:dyDescent="0.15">
      <c r="A1550" s="8">
        <v>2012</v>
      </c>
      <c r="B1550" s="9">
        <v>40661</v>
      </c>
      <c r="C1550" s="10">
        <v>558</v>
      </c>
      <c r="D1550" s="11">
        <v>52.75</v>
      </c>
      <c r="E1550" s="11">
        <v>47.25</v>
      </c>
      <c r="F1550" s="8" t="s">
        <v>162</v>
      </c>
      <c r="G1550" s="8">
        <v>52.7</v>
      </c>
      <c r="H1550" s="8">
        <v>52.8</v>
      </c>
      <c r="I1550" s="8" t="s">
        <v>165</v>
      </c>
      <c r="J1550" s="8" t="s">
        <v>160</v>
      </c>
    </row>
    <row r="1551" spans="1:10" x14ac:dyDescent="0.15">
      <c r="A1551" s="8">
        <v>2012</v>
      </c>
      <c r="B1551" s="9">
        <v>40662</v>
      </c>
      <c r="C1551" s="10">
        <v>557</v>
      </c>
      <c r="D1551" s="11">
        <v>52.75</v>
      </c>
      <c r="E1551" s="11">
        <v>47.25</v>
      </c>
      <c r="F1551" s="8" t="s">
        <v>162</v>
      </c>
      <c r="G1551" s="8">
        <v>52.7</v>
      </c>
      <c r="H1551" s="8">
        <v>52.8</v>
      </c>
      <c r="I1551" s="8" t="s">
        <v>165</v>
      </c>
      <c r="J1551" s="8" t="s">
        <v>160</v>
      </c>
    </row>
    <row r="1552" spans="1:10" x14ac:dyDescent="0.15">
      <c r="A1552" s="8">
        <v>2012</v>
      </c>
      <c r="B1552" s="9">
        <v>40663</v>
      </c>
      <c r="C1552" s="10">
        <v>556</v>
      </c>
      <c r="D1552" s="11">
        <v>52.75</v>
      </c>
      <c r="E1552" s="11">
        <v>47.25</v>
      </c>
      <c r="F1552" s="8" t="s">
        <v>162</v>
      </c>
      <c r="G1552" s="8">
        <v>52.7</v>
      </c>
      <c r="H1552" s="8">
        <v>52.8</v>
      </c>
      <c r="I1552" s="8" t="s">
        <v>165</v>
      </c>
      <c r="J1552" s="8" t="s">
        <v>160</v>
      </c>
    </row>
    <row r="1553" spans="1:10" x14ac:dyDescent="0.15">
      <c r="A1553" s="8">
        <v>2012</v>
      </c>
      <c r="B1553" s="9">
        <v>40664</v>
      </c>
      <c r="C1553" s="10">
        <v>555</v>
      </c>
      <c r="D1553" s="11">
        <v>52.75</v>
      </c>
      <c r="E1553" s="11">
        <v>47.25</v>
      </c>
      <c r="F1553" s="8" t="s">
        <v>162</v>
      </c>
      <c r="G1553" s="8">
        <v>52.7</v>
      </c>
      <c r="H1553" s="8">
        <v>52.8</v>
      </c>
      <c r="I1553" s="8" t="s">
        <v>165</v>
      </c>
      <c r="J1553" s="8" t="s">
        <v>160</v>
      </c>
    </row>
    <row r="1554" spans="1:10" x14ac:dyDescent="0.15">
      <c r="A1554" s="8">
        <v>2012</v>
      </c>
      <c r="B1554" s="9">
        <v>40665</v>
      </c>
      <c r="C1554" s="10">
        <v>554</v>
      </c>
      <c r="D1554" s="11">
        <v>52.75</v>
      </c>
      <c r="E1554" s="11">
        <v>47.25</v>
      </c>
      <c r="F1554" s="8" t="s">
        <v>162</v>
      </c>
      <c r="G1554" s="8">
        <v>52.7</v>
      </c>
      <c r="H1554" s="8">
        <v>52.8</v>
      </c>
      <c r="I1554" s="8" t="s">
        <v>165</v>
      </c>
      <c r="J1554" s="8" t="s">
        <v>160</v>
      </c>
    </row>
    <row r="1555" spans="1:10" x14ac:dyDescent="0.15">
      <c r="A1555" s="8">
        <v>2012</v>
      </c>
      <c r="B1555" s="9">
        <v>40666</v>
      </c>
      <c r="C1555" s="10">
        <v>553</v>
      </c>
      <c r="D1555" s="11">
        <v>52.75</v>
      </c>
      <c r="E1555" s="11">
        <v>47.25</v>
      </c>
      <c r="F1555" s="8" t="s">
        <v>162</v>
      </c>
      <c r="G1555" s="8">
        <v>52.7</v>
      </c>
      <c r="H1555" s="8">
        <v>52.8</v>
      </c>
      <c r="I1555" s="8" t="s">
        <v>165</v>
      </c>
      <c r="J1555" s="8" t="s">
        <v>160</v>
      </c>
    </row>
    <row r="1556" spans="1:10" x14ac:dyDescent="0.15">
      <c r="A1556" s="8">
        <v>2012</v>
      </c>
      <c r="B1556" s="9">
        <v>40667</v>
      </c>
      <c r="C1556" s="10">
        <v>552</v>
      </c>
      <c r="D1556" s="11">
        <v>52.75</v>
      </c>
      <c r="E1556" s="11">
        <v>47.25</v>
      </c>
      <c r="F1556" s="8" t="s">
        <v>162</v>
      </c>
      <c r="G1556" s="8">
        <v>52.7</v>
      </c>
      <c r="H1556" s="8">
        <v>52.8</v>
      </c>
      <c r="I1556" s="8" t="s">
        <v>165</v>
      </c>
      <c r="J1556" s="8" t="s">
        <v>160</v>
      </c>
    </row>
    <row r="1557" spans="1:10" x14ac:dyDescent="0.15">
      <c r="A1557" s="8">
        <v>2012</v>
      </c>
      <c r="B1557" s="9">
        <v>40668</v>
      </c>
      <c r="C1557" s="10">
        <v>551</v>
      </c>
      <c r="D1557" s="11">
        <v>52.75</v>
      </c>
      <c r="E1557" s="11">
        <v>47.25</v>
      </c>
      <c r="F1557" s="8" t="s">
        <v>162</v>
      </c>
      <c r="G1557" s="8">
        <v>52.7</v>
      </c>
      <c r="H1557" s="8">
        <v>52.8</v>
      </c>
      <c r="I1557" s="8" t="s">
        <v>165</v>
      </c>
      <c r="J1557" s="8" t="s">
        <v>160</v>
      </c>
    </row>
    <row r="1558" spans="1:10" x14ac:dyDescent="0.15">
      <c r="A1558" s="8">
        <v>2012</v>
      </c>
      <c r="B1558" s="9">
        <v>40669</v>
      </c>
      <c r="C1558" s="10">
        <v>550</v>
      </c>
      <c r="D1558" s="11">
        <v>52.75</v>
      </c>
      <c r="E1558" s="11">
        <v>47.25</v>
      </c>
      <c r="F1558" s="8" t="s">
        <v>162</v>
      </c>
      <c r="G1558" s="8">
        <v>52.7</v>
      </c>
      <c r="H1558" s="8">
        <v>52.8</v>
      </c>
      <c r="I1558" s="8" t="s">
        <v>165</v>
      </c>
      <c r="J1558" s="8" t="s">
        <v>160</v>
      </c>
    </row>
    <row r="1559" spans="1:10" x14ac:dyDescent="0.15">
      <c r="A1559" s="8">
        <v>2012</v>
      </c>
      <c r="B1559" s="9">
        <v>40670</v>
      </c>
      <c r="C1559" s="10">
        <v>549</v>
      </c>
      <c r="D1559" s="11">
        <v>52.75</v>
      </c>
      <c r="E1559" s="11">
        <v>47.25</v>
      </c>
      <c r="F1559" s="8" t="s">
        <v>162</v>
      </c>
      <c r="G1559" s="8">
        <v>52.7</v>
      </c>
      <c r="H1559" s="8">
        <v>52.8</v>
      </c>
      <c r="I1559" s="8" t="s">
        <v>165</v>
      </c>
      <c r="J1559" s="8" t="s">
        <v>160</v>
      </c>
    </row>
    <row r="1560" spans="1:10" x14ac:dyDescent="0.15">
      <c r="A1560" s="8">
        <v>2012</v>
      </c>
      <c r="B1560" s="9">
        <v>40671</v>
      </c>
      <c r="C1560" s="10">
        <v>548</v>
      </c>
      <c r="D1560" s="11">
        <v>52.75</v>
      </c>
      <c r="E1560" s="11">
        <v>47.25</v>
      </c>
      <c r="F1560" s="8" t="s">
        <v>162</v>
      </c>
      <c r="G1560" s="8">
        <v>52.7</v>
      </c>
      <c r="H1560" s="8">
        <v>52.8</v>
      </c>
      <c r="I1560" s="8" t="s">
        <v>165</v>
      </c>
      <c r="J1560" s="8" t="s">
        <v>160</v>
      </c>
    </row>
    <row r="1561" spans="1:10" x14ac:dyDescent="0.15">
      <c r="A1561" s="8">
        <v>2012</v>
      </c>
      <c r="B1561" s="9">
        <v>40672</v>
      </c>
      <c r="C1561" s="10">
        <v>547</v>
      </c>
      <c r="D1561" s="11">
        <v>52.75</v>
      </c>
      <c r="E1561" s="11">
        <v>47.25</v>
      </c>
      <c r="F1561" s="8" t="s">
        <v>162</v>
      </c>
      <c r="G1561" s="8">
        <v>52.7</v>
      </c>
      <c r="H1561" s="8">
        <v>52.8</v>
      </c>
      <c r="I1561" s="8" t="s">
        <v>165</v>
      </c>
      <c r="J1561" s="8" t="s">
        <v>160</v>
      </c>
    </row>
    <row r="1562" spans="1:10" x14ac:dyDescent="0.15">
      <c r="A1562" s="8">
        <v>2012</v>
      </c>
      <c r="B1562" s="9">
        <v>40673</v>
      </c>
      <c r="C1562" s="10">
        <v>546</v>
      </c>
      <c r="D1562" s="11">
        <v>52.75</v>
      </c>
      <c r="E1562" s="11">
        <v>47.25</v>
      </c>
      <c r="F1562" s="8" t="s">
        <v>162</v>
      </c>
      <c r="G1562" s="8">
        <v>52.7</v>
      </c>
      <c r="H1562" s="8">
        <v>52.8</v>
      </c>
      <c r="I1562" s="8" t="s">
        <v>165</v>
      </c>
      <c r="J1562" s="8" t="s">
        <v>160</v>
      </c>
    </row>
    <row r="1563" spans="1:10" x14ac:dyDescent="0.15">
      <c r="A1563" s="8">
        <v>2012</v>
      </c>
      <c r="B1563" s="9">
        <v>40674</v>
      </c>
      <c r="C1563" s="10">
        <v>545</v>
      </c>
      <c r="D1563" s="11">
        <v>52.75</v>
      </c>
      <c r="E1563" s="11">
        <v>47.25</v>
      </c>
      <c r="F1563" s="8" t="s">
        <v>162</v>
      </c>
      <c r="G1563" s="8">
        <v>52.7</v>
      </c>
      <c r="H1563" s="8">
        <v>52.8</v>
      </c>
      <c r="I1563" s="8" t="s">
        <v>165</v>
      </c>
      <c r="J1563" s="8" t="s">
        <v>160</v>
      </c>
    </row>
    <row r="1564" spans="1:10" x14ac:dyDescent="0.15">
      <c r="A1564" s="8">
        <v>2012</v>
      </c>
      <c r="B1564" s="9">
        <v>40675</v>
      </c>
      <c r="C1564" s="10">
        <v>544</v>
      </c>
      <c r="D1564" s="11">
        <v>52.75</v>
      </c>
      <c r="E1564" s="11">
        <v>47.25</v>
      </c>
      <c r="F1564" s="8" t="s">
        <v>162</v>
      </c>
      <c r="G1564" s="8">
        <v>52.7</v>
      </c>
      <c r="H1564" s="8">
        <v>52.8</v>
      </c>
      <c r="I1564" s="8" t="s">
        <v>165</v>
      </c>
      <c r="J1564" s="8" t="s">
        <v>160</v>
      </c>
    </row>
    <row r="1565" spans="1:10" x14ac:dyDescent="0.15">
      <c r="A1565" s="8">
        <v>2012</v>
      </c>
      <c r="B1565" s="9">
        <v>40676</v>
      </c>
      <c r="C1565" s="10">
        <v>543</v>
      </c>
      <c r="D1565" s="11">
        <v>52.75</v>
      </c>
      <c r="E1565" s="11">
        <v>47.25</v>
      </c>
      <c r="F1565" s="8" t="s">
        <v>162</v>
      </c>
      <c r="G1565" s="8">
        <v>52.7</v>
      </c>
      <c r="H1565" s="8">
        <v>52.8</v>
      </c>
      <c r="I1565" s="8" t="s">
        <v>165</v>
      </c>
      <c r="J1565" s="8" t="s">
        <v>160</v>
      </c>
    </row>
    <row r="1566" spans="1:10" x14ac:dyDescent="0.15">
      <c r="A1566" s="8">
        <v>2012</v>
      </c>
      <c r="B1566" s="9">
        <v>40677</v>
      </c>
      <c r="C1566" s="10">
        <v>542</v>
      </c>
      <c r="D1566" s="11">
        <v>52.75</v>
      </c>
      <c r="E1566" s="11">
        <v>47.25</v>
      </c>
      <c r="F1566" s="8" t="s">
        <v>162</v>
      </c>
      <c r="G1566" s="8">
        <v>52.7</v>
      </c>
      <c r="H1566" s="8">
        <v>52.8</v>
      </c>
      <c r="I1566" s="8" t="s">
        <v>165</v>
      </c>
      <c r="J1566" s="8" t="s">
        <v>160</v>
      </c>
    </row>
    <row r="1567" spans="1:10" x14ac:dyDescent="0.15">
      <c r="A1567" s="8">
        <v>2012</v>
      </c>
      <c r="B1567" s="9">
        <v>40678</v>
      </c>
      <c r="C1567" s="10">
        <v>541</v>
      </c>
      <c r="D1567" s="11">
        <v>52.75</v>
      </c>
      <c r="E1567" s="11">
        <v>47.25</v>
      </c>
      <c r="F1567" s="8" t="s">
        <v>162</v>
      </c>
      <c r="G1567" s="8">
        <v>52.7</v>
      </c>
      <c r="H1567" s="8">
        <v>52.8</v>
      </c>
      <c r="I1567" s="8" t="s">
        <v>165</v>
      </c>
      <c r="J1567" s="8" t="s">
        <v>160</v>
      </c>
    </row>
    <row r="1568" spans="1:10" x14ac:dyDescent="0.15">
      <c r="A1568" s="8">
        <v>2012</v>
      </c>
      <c r="B1568" s="9">
        <v>40679</v>
      </c>
      <c r="C1568" s="10">
        <v>540</v>
      </c>
      <c r="D1568" s="11">
        <v>52.75</v>
      </c>
      <c r="E1568" s="11">
        <v>47.25</v>
      </c>
      <c r="F1568" s="8" t="s">
        <v>162</v>
      </c>
      <c r="G1568" s="8">
        <v>52.7</v>
      </c>
      <c r="H1568" s="8">
        <v>52.8</v>
      </c>
      <c r="I1568" s="8" t="s">
        <v>165</v>
      </c>
      <c r="J1568" s="8" t="s">
        <v>160</v>
      </c>
    </row>
    <row r="1569" spans="1:10" x14ac:dyDescent="0.15">
      <c r="A1569" s="8">
        <v>2012</v>
      </c>
      <c r="B1569" s="9">
        <v>40680</v>
      </c>
      <c r="C1569" s="10">
        <v>539</v>
      </c>
      <c r="D1569" s="11">
        <v>52.75</v>
      </c>
      <c r="E1569" s="11">
        <v>47.25</v>
      </c>
      <c r="F1569" s="8" t="s">
        <v>162</v>
      </c>
      <c r="G1569" s="8">
        <v>52.7</v>
      </c>
      <c r="H1569" s="8">
        <v>52.8</v>
      </c>
      <c r="I1569" s="8" t="s">
        <v>165</v>
      </c>
      <c r="J1569" s="8" t="s">
        <v>160</v>
      </c>
    </row>
    <row r="1570" spans="1:10" x14ac:dyDescent="0.15">
      <c r="A1570" s="8">
        <v>2012</v>
      </c>
      <c r="B1570" s="9">
        <v>40681</v>
      </c>
      <c r="C1570" s="10">
        <v>538</v>
      </c>
      <c r="D1570" s="11">
        <v>52.75</v>
      </c>
      <c r="E1570" s="11">
        <v>47.25</v>
      </c>
      <c r="F1570" s="8" t="s">
        <v>162</v>
      </c>
      <c r="G1570" s="8">
        <v>52.7</v>
      </c>
      <c r="H1570" s="8">
        <v>52.8</v>
      </c>
      <c r="I1570" s="8" t="s">
        <v>165</v>
      </c>
      <c r="J1570" s="8" t="s">
        <v>160</v>
      </c>
    </row>
    <row r="1571" spans="1:10" x14ac:dyDescent="0.15">
      <c r="A1571" s="8">
        <v>2012</v>
      </c>
      <c r="B1571" s="9">
        <v>40682</v>
      </c>
      <c r="C1571" s="10">
        <v>537</v>
      </c>
      <c r="D1571" s="11">
        <v>52.75</v>
      </c>
      <c r="E1571" s="11">
        <v>47.25</v>
      </c>
      <c r="F1571" s="8" t="s">
        <v>162</v>
      </c>
      <c r="G1571" s="8">
        <v>52.7</v>
      </c>
      <c r="H1571" s="8">
        <v>52.8</v>
      </c>
      <c r="I1571" s="8" t="s">
        <v>165</v>
      </c>
      <c r="J1571" s="8" t="s">
        <v>160</v>
      </c>
    </row>
    <row r="1572" spans="1:10" x14ac:dyDescent="0.15">
      <c r="A1572" s="8">
        <v>2012</v>
      </c>
      <c r="B1572" s="9">
        <v>40683</v>
      </c>
      <c r="C1572" s="10">
        <v>536</v>
      </c>
      <c r="D1572" s="11">
        <v>52.75</v>
      </c>
      <c r="E1572" s="11">
        <v>47.25</v>
      </c>
      <c r="F1572" s="8" t="s">
        <v>162</v>
      </c>
      <c r="G1572" s="8">
        <v>52.7</v>
      </c>
      <c r="H1572" s="8">
        <v>52.8</v>
      </c>
      <c r="I1572" s="8" t="s">
        <v>165</v>
      </c>
      <c r="J1572" s="8" t="s">
        <v>160</v>
      </c>
    </row>
    <row r="1573" spans="1:10" x14ac:dyDescent="0.15">
      <c r="A1573" s="8">
        <v>2012</v>
      </c>
      <c r="B1573" s="9">
        <v>40684</v>
      </c>
      <c r="C1573" s="10">
        <v>535</v>
      </c>
      <c r="D1573" s="11">
        <v>52.75</v>
      </c>
      <c r="E1573" s="11">
        <v>47.25</v>
      </c>
      <c r="F1573" s="8" t="s">
        <v>162</v>
      </c>
      <c r="G1573" s="8">
        <v>52.7</v>
      </c>
      <c r="H1573" s="8">
        <v>52.8</v>
      </c>
      <c r="I1573" s="8" t="s">
        <v>165</v>
      </c>
      <c r="J1573" s="8" t="s">
        <v>160</v>
      </c>
    </row>
    <row r="1574" spans="1:10" x14ac:dyDescent="0.15">
      <c r="A1574" s="8">
        <v>2012</v>
      </c>
      <c r="B1574" s="9">
        <v>40685</v>
      </c>
      <c r="C1574" s="10">
        <v>534</v>
      </c>
      <c r="D1574" s="11">
        <v>52.75</v>
      </c>
      <c r="E1574" s="11">
        <v>47.25</v>
      </c>
      <c r="F1574" s="8" t="s">
        <v>162</v>
      </c>
      <c r="G1574" s="8">
        <v>52.7</v>
      </c>
      <c r="H1574" s="8">
        <v>52.8</v>
      </c>
      <c r="I1574" s="8" t="s">
        <v>165</v>
      </c>
      <c r="J1574" s="8" t="s">
        <v>160</v>
      </c>
    </row>
    <row r="1575" spans="1:10" x14ac:dyDescent="0.15">
      <c r="A1575" s="8">
        <v>2012</v>
      </c>
      <c r="B1575" s="9">
        <v>40686</v>
      </c>
      <c r="C1575" s="10">
        <v>533</v>
      </c>
      <c r="D1575" s="11">
        <v>52.75</v>
      </c>
      <c r="E1575" s="11">
        <v>47.25</v>
      </c>
      <c r="F1575" s="8" t="s">
        <v>162</v>
      </c>
      <c r="G1575" s="8">
        <v>52.7</v>
      </c>
      <c r="H1575" s="8">
        <v>52.8</v>
      </c>
      <c r="I1575" s="8" t="s">
        <v>165</v>
      </c>
      <c r="J1575" s="8" t="s">
        <v>160</v>
      </c>
    </row>
    <row r="1576" spans="1:10" x14ac:dyDescent="0.15">
      <c r="A1576" s="8">
        <v>2012</v>
      </c>
      <c r="B1576" s="9">
        <v>40687</v>
      </c>
      <c r="C1576" s="10">
        <v>532</v>
      </c>
      <c r="D1576" s="11">
        <v>52.75</v>
      </c>
      <c r="E1576" s="11">
        <v>47.25</v>
      </c>
      <c r="F1576" s="8" t="s">
        <v>162</v>
      </c>
      <c r="G1576" s="8">
        <v>52.7</v>
      </c>
      <c r="H1576" s="8">
        <v>52.8</v>
      </c>
      <c r="I1576" s="8" t="s">
        <v>165</v>
      </c>
      <c r="J1576" s="8" t="s">
        <v>160</v>
      </c>
    </row>
    <row r="1577" spans="1:10" x14ac:dyDescent="0.15">
      <c r="A1577" s="8">
        <v>2012</v>
      </c>
      <c r="B1577" s="9">
        <v>40688</v>
      </c>
      <c r="C1577" s="10">
        <v>531</v>
      </c>
      <c r="D1577" s="11">
        <v>52.75</v>
      </c>
      <c r="E1577" s="11">
        <v>47.25</v>
      </c>
      <c r="F1577" s="8" t="s">
        <v>162</v>
      </c>
      <c r="G1577" s="8">
        <v>52.7</v>
      </c>
      <c r="H1577" s="8">
        <v>52.8</v>
      </c>
      <c r="I1577" s="8" t="s">
        <v>165</v>
      </c>
      <c r="J1577" s="8" t="s">
        <v>160</v>
      </c>
    </row>
    <row r="1578" spans="1:10" x14ac:dyDescent="0.15">
      <c r="A1578" s="8">
        <v>2012</v>
      </c>
      <c r="B1578" s="9">
        <v>40689</v>
      </c>
      <c r="C1578" s="10">
        <v>530</v>
      </c>
      <c r="D1578" s="11">
        <v>52.75</v>
      </c>
      <c r="E1578" s="11">
        <v>47.25</v>
      </c>
      <c r="F1578" s="8" t="s">
        <v>162</v>
      </c>
      <c r="G1578" s="8">
        <v>52.7</v>
      </c>
      <c r="H1578" s="8">
        <v>52.8</v>
      </c>
      <c r="I1578" s="8" t="s">
        <v>165</v>
      </c>
      <c r="J1578" s="8" t="s">
        <v>160</v>
      </c>
    </row>
    <row r="1579" spans="1:10" x14ac:dyDescent="0.15">
      <c r="A1579" s="8">
        <v>2012</v>
      </c>
      <c r="B1579" s="9">
        <v>40690</v>
      </c>
      <c r="C1579" s="10">
        <v>529</v>
      </c>
      <c r="D1579" s="11">
        <v>52.75</v>
      </c>
      <c r="E1579" s="11">
        <v>47.25</v>
      </c>
      <c r="F1579" s="8" t="s">
        <v>162</v>
      </c>
      <c r="G1579" s="8">
        <v>52.7</v>
      </c>
      <c r="H1579" s="8">
        <v>52.8</v>
      </c>
      <c r="I1579" s="8" t="s">
        <v>165</v>
      </c>
      <c r="J1579" s="8" t="s">
        <v>160</v>
      </c>
    </row>
    <row r="1580" spans="1:10" x14ac:dyDescent="0.15">
      <c r="A1580" s="8">
        <v>2012</v>
      </c>
      <c r="B1580" s="9">
        <v>40691</v>
      </c>
      <c r="C1580" s="10">
        <v>528</v>
      </c>
      <c r="D1580" s="11">
        <v>50.566666666666663</v>
      </c>
      <c r="E1580" s="11">
        <v>49.433333333333337</v>
      </c>
      <c r="F1580" s="8" t="s">
        <v>162</v>
      </c>
      <c r="G1580" s="8">
        <v>52.7</v>
      </c>
      <c r="H1580" s="8">
        <v>52.8</v>
      </c>
      <c r="I1580" s="8">
        <v>46.2</v>
      </c>
      <c r="J1580" s="8" t="s">
        <v>160</v>
      </c>
    </row>
    <row r="1581" spans="1:10" x14ac:dyDescent="0.15">
      <c r="A1581" s="8">
        <v>2012</v>
      </c>
      <c r="B1581" s="9">
        <v>40692</v>
      </c>
      <c r="C1581" s="10">
        <v>527</v>
      </c>
      <c r="D1581" s="11">
        <v>50.566666666666663</v>
      </c>
      <c r="E1581" s="11">
        <v>49.433333333333337</v>
      </c>
      <c r="F1581" s="8" t="s">
        <v>162</v>
      </c>
      <c r="G1581" s="8">
        <v>52.7</v>
      </c>
      <c r="H1581" s="8">
        <v>52.8</v>
      </c>
      <c r="I1581" s="8">
        <v>46.2</v>
      </c>
      <c r="J1581" s="8" t="s">
        <v>160</v>
      </c>
    </row>
    <row r="1582" spans="1:10" x14ac:dyDescent="0.15">
      <c r="A1582" s="8">
        <v>2012</v>
      </c>
      <c r="B1582" s="9">
        <v>40693</v>
      </c>
      <c r="C1582" s="10">
        <v>526</v>
      </c>
      <c r="D1582" s="11">
        <v>50.566666666666663</v>
      </c>
      <c r="E1582" s="11">
        <v>49.433333333333337</v>
      </c>
      <c r="F1582" s="8" t="s">
        <v>162</v>
      </c>
      <c r="G1582" s="8">
        <v>52.7</v>
      </c>
      <c r="H1582" s="8">
        <v>52.8</v>
      </c>
      <c r="I1582" s="8">
        <v>46.2</v>
      </c>
      <c r="J1582" s="8" t="s">
        <v>160</v>
      </c>
    </row>
    <row r="1583" spans="1:10" x14ac:dyDescent="0.15">
      <c r="A1583" s="8">
        <v>2012</v>
      </c>
      <c r="B1583" s="9">
        <v>40694</v>
      </c>
      <c r="C1583" s="10">
        <v>525</v>
      </c>
      <c r="D1583" s="11">
        <v>50.566666666666663</v>
      </c>
      <c r="E1583" s="11">
        <v>49.433333333333337</v>
      </c>
      <c r="F1583" s="8" t="s">
        <v>162</v>
      </c>
      <c r="G1583" s="8">
        <v>52.7</v>
      </c>
      <c r="H1583" s="8">
        <v>52.8</v>
      </c>
      <c r="I1583" s="8">
        <v>46.2</v>
      </c>
      <c r="J1583" s="8" t="s">
        <v>160</v>
      </c>
    </row>
    <row r="1584" spans="1:10" x14ac:dyDescent="0.15">
      <c r="A1584" s="8">
        <v>2012</v>
      </c>
      <c r="B1584" s="9">
        <v>40695</v>
      </c>
      <c r="C1584" s="10">
        <v>524</v>
      </c>
      <c r="D1584" s="11">
        <v>50.566666666666663</v>
      </c>
      <c r="E1584" s="11">
        <v>49.433333333333337</v>
      </c>
      <c r="F1584" s="8" t="s">
        <v>162</v>
      </c>
      <c r="G1584" s="8">
        <v>52.7</v>
      </c>
      <c r="H1584" s="8">
        <v>52.8</v>
      </c>
      <c r="I1584" s="8">
        <v>46.2</v>
      </c>
      <c r="J1584" s="8" t="s">
        <v>160</v>
      </c>
    </row>
    <row r="1585" spans="1:10" x14ac:dyDescent="0.15">
      <c r="A1585" s="8">
        <v>2012</v>
      </c>
      <c r="B1585" s="9">
        <v>40696</v>
      </c>
      <c r="C1585" s="10">
        <v>523</v>
      </c>
      <c r="D1585" s="11">
        <v>50.566666666666663</v>
      </c>
      <c r="E1585" s="11">
        <v>49.433333333333337</v>
      </c>
      <c r="F1585" s="8" t="s">
        <v>162</v>
      </c>
      <c r="G1585" s="8">
        <v>52.7</v>
      </c>
      <c r="H1585" s="8">
        <v>52.8</v>
      </c>
      <c r="I1585" s="8">
        <v>46.2</v>
      </c>
      <c r="J1585" s="8" t="s">
        <v>160</v>
      </c>
    </row>
    <row r="1586" spans="1:10" x14ac:dyDescent="0.15">
      <c r="A1586" s="8">
        <v>2012</v>
      </c>
      <c r="B1586" s="9">
        <v>40697</v>
      </c>
      <c r="C1586" s="10">
        <v>522</v>
      </c>
      <c r="D1586" s="11">
        <v>50.566666666666663</v>
      </c>
      <c r="E1586" s="11">
        <v>49.433333333333337</v>
      </c>
      <c r="F1586" s="8" t="s">
        <v>162</v>
      </c>
      <c r="G1586" s="8">
        <v>52.7</v>
      </c>
      <c r="H1586" s="8">
        <v>52.8</v>
      </c>
      <c r="I1586" s="8">
        <v>46.2</v>
      </c>
      <c r="J1586" s="8" t="s">
        <v>160</v>
      </c>
    </row>
    <row r="1587" spans="1:10" x14ac:dyDescent="0.15">
      <c r="A1587" s="8">
        <v>2012</v>
      </c>
      <c r="B1587" s="9">
        <v>40698</v>
      </c>
      <c r="C1587" s="10">
        <v>521</v>
      </c>
      <c r="D1587" s="11">
        <v>50.566666666666663</v>
      </c>
      <c r="E1587" s="11">
        <v>49.433333333333337</v>
      </c>
      <c r="F1587" s="8" t="s">
        <v>162</v>
      </c>
      <c r="G1587" s="8">
        <v>52.7</v>
      </c>
      <c r="H1587" s="8">
        <v>52.8</v>
      </c>
      <c r="I1587" s="8">
        <v>46.2</v>
      </c>
      <c r="J1587" s="8" t="s">
        <v>160</v>
      </c>
    </row>
    <row r="1588" spans="1:10" x14ac:dyDescent="0.15">
      <c r="A1588" s="8">
        <v>2012</v>
      </c>
      <c r="B1588" s="9">
        <v>40699</v>
      </c>
      <c r="C1588" s="10">
        <v>520</v>
      </c>
      <c r="D1588" s="11">
        <v>50.566666666666663</v>
      </c>
      <c r="E1588" s="11">
        <v>49.433333333333337</v>
      </c>
      <c r="F1588" s="8" t="s">
        <v>162</v>
      </c>
      <c r="G1588" s="8">
        <v>52.7</v>
      </c>
      <c r="H1588" s="8">
        <v>52.8</v>
      </c>
      <c r="I1588" s="8">
        <v>46.2</v>
      </c>
      <c r="J1588" s="8" t="s">
        <v>160</v>
      </c>
    </row>
    <row r="1589" spans="1:10" x14ac:dyDescent="0.15">
      <c r="A1589" s="8">
        <v>2012</v>
      </c>
      <c r="B1589" s="9">
        <v>40700</v>
      </c>
      <c r="C1589" s="10">
        <v>519</v>
      </c>
      <c r="D1589" s="11">
        <v>50.566666666666663</v>
      </c>
      <c r="E1589" s="11">
        <v>49.433333333333337</v>
      </c>
      <c r="F1589" s="8" t="s">
        <v>162</v>
      </c>
      <c r="G1589" s="8">
        <v>52.7</v>
      </c>
      <c r="H1589" s="8">
        <v>52.8</v>
      </c>
      <c r="I1589" s="8">
        <v>46.2</v>
      </c>
      <c r="J1589" s="8" t="s">
        <v>160</v>
      </c>
    </row>
    <row r="1590" spans="1:10" x14ac:dyDescent="0.15">
      <c r="A1590" s="8">
        <v>2012</v>
      </c>
      <c r="B1590" s="9">
        <v>40701</v>
      </c>
      <c r="C1590" s="10">
        <v>518</v>
      </c>
      <c r="D1590" s="11">
        <v>50.566666666666663</v>
      </c>
      <c r="E1590" s="11">
        <v>49.433333333333337</v>
      </c>
      <c r="F1590" s="8" t="s">
        <v>162</v>
      </c>
      <c r="G1590" s="8">
        <v>52.7</v>
      </c>
      <c r="H1590" s="8">
        <v>52.8</v>
      </c>
      <c r="I1590" s="8">
        <v>46.2</v>
      </c>
      <c r="J1590" s="8" t="s">
        <v>160</v>
      </c>
    </row>
    <row r="1591" spans="1:10" x14ac:dyDescent="0.15">
      <c r="A1591" s="8">
        <v>2012</v>
      </c>
      <c r="B1591" s="9">
        <v>40702</v>
      </c>
      <c r="C1591" s="10">
        <v>517</v>
      </c>
      <c r="D1591" s="11">
        <v>50.566666666666663</v>
      </c>
      <c r="E1591" s="11">
        <v>49.433333333333337</v>
      </c>
      <c r="F1591" s="8" t="s">
        <v>162</v>
      </c>
      <c r="G1591" s="8">
        <v>52.7</v>
      </c>
      <c r="H1591" s="8">
        <v>52.8</v>
      </c>
      <c r="I1591" s="8">
        <v>46.2</v>
      </c>
      <c r="J1591" s="8" t="s">
        <v>160</v>
      </c>
    </row>
    <row r="1592" spans="1:10" x14ac:dyDescent="0.15">
      <c r="A1592" s="8">
        <v>2012</v>
      </c>
      <c r="B1592" s="9">
        <v>40703</v>
      </c>
      <c r="C1592" s="10">
        <v>516</v>
      </c>
      <c r="D1592" s="11">
        <v>50.566666666666663</v>
      </c>
      <c r="E1592" s="11">
        <v>49.433333333333337</v>
      </c>
      <c r="F1592" s="8" t="s">
        <v>162</v>
      </c>
      <c r="G1592" s="8">
        <v>52.7</v>
      </c>
      <c r="H1592" s="8">
        <v>52.8</v>
      </c>
      <c r="I1592" s="8">
        <v>46.2</v>
      </c>
      <c r="J1592" s="8" t="s">
        <v>160</v>
      </c>
    </row>
    <row r="1593" spans="1:10" x14ac:dyDescent="0.15">
      <c r="A1593" s="8">
        <v>2012</v>
      </c>
      <c r="B1593" s="9">
        <v>40704</v>
      </c>
      <c r="C1593" s="10">
        <v>515</v>
      </c>
      <c r="D1593" s="11">
        <v>50.566666666666663</v>
      </c>
      <c r="E1593" s="11">
        <v>49.433333333333337</v>
      </c>
      <c r="F1593" s="8" t="s">
        <v>162</v>
      </c>
      <c r="G1593" s="8">
        <v>52.7</v>
      </c>
      <c r="H1593" s="8">
        <v>52.8</v>
      </c>
      <c r="I1593" s="8">
        <v>46.2</v>
      </c>
      <c r="J1593" s="8" t="s">
        <v>160</v>
      </c>
    </row>
    <row r="1594" spans="1:10" x14ac:dyDescent="0.15">
      <c r="A1594" s="8">
        <v>2012</v>
      </c>
      <c r="B1594" s="9">
        <v>40705</v>
      </c>
      <c r="C1594" s="10">
        <v>514</v>
      </c>
      <c r="D1594" s="11">
        <v>50.566666666666663</v>
      </c>
      <c r="E1594" s="11">
        <v>49.433333333333337</v>
      </c>
      <c r="F1594" s="8" t="s">
        <v>162</v>
      </c>
      <c r="G1594" s="8">
        <v>52.7</v>
      </c>
      <c r="H1594" s="8">
        <v>52.8</v>
      </c>
      <c r="I1594" s="8">
        <v>46.2</v>
      </c>
      <c r="J1594" s="8" t="s">
        <v>160</v>
      </c>
    </row>
    <row r="1595" spans="1:10" x14ac:dyDescent="0.15">
      <c r="A1595" s="8">
        <v>2012</v>
      </c>
      <c r="B1595" s="9">
        <v>40706</v>
      </c>
      <c r="C1595" s="10">
        <v>513</v>
      </c>
      <c r="D1595" s="11">
        <v>50.566666666666663</v>
      </c>
      <c r="E1595" s="11">
        <v>49.433333333333337</v>
      </c>
      <c r="F1595" s="8" t="s">
        <v>162</v>
      </c>
      <c r="G1595" s="8">
        <v>52.7</v>
      </c>
      <c r="H1595" s="8">
        <v>52.8</v>
      </c>
      <c r="I1595" s="8">
        <v>46.2</v>
      </c>
      <c r="J1595" s="8" t="s">
        <v>160</v>
      </c>
    </row>
    <row r="1596" spans="1:10" x14ac:dyDescent="0.15">
      <c r="A1596" s="8">
        <v>2012</v>
      </c>
      <c r="B1596" s="9">
        <v>40707</v>
      </c>
      <c r="C1596" s="10">
        <v>512</v>
      </c>
      <c r="D1596" s="11">
        <v>50.566666666666663</v>
      </c>
      <c r="E1596" s="11">
        <v>49.433333333333337</v>
      </c>
      <c r="F1596" s="8" t="s">
        <v>162</v>
      </c>
      <c r="G1596" s="8">
        <v>52.7</v>
      </c>
      <c r="H1596" s="8">
        <v>52.8</v>
      </c>
      <c r="I1596" s="8">
        <v>46.2</v>
      </c>
      <c r="J1596" s="8" t="s">
        <v>160</v>
      </c>
    </row>
    <row r="1597" spans="1:10" x14ac:dyDescent="0.15">
      <c r="A1597" s="8">
        <v>2012</v>
      </c>
      <c r="B1597" s="9">
        <v>40708</v>
      </c>
      <c r="C1597" s="10">
        <v>511</v>
      </c>
      <c r="D1597" s="11">
        <v>50.566666666666663</v>
      </c>
      <c r="E1597" s="11">
        <v>49.433333333333337</v>
      </c>
      <c r="F1597" s="8" t="s">
        <v>162</v>
      </c>
      <c r="G1597" s="8">
        <v>52.7</v>
      </c>
      <c r="H1597" s="8">
        <v>52.8</v>
      </c>
      <c r="I1597" s="8">
        <v>46.2</v>
      </c>
      <c r="J1597" s="8" t="s">
        <v>160</v>
      </c>
    </row>
    <row r="1598" spans="1:10" x14ac:dyDescent="0.15">
      <c r="A1598" s="8">
        <v>2012</v>
      </c>
      <c r="B1598" s="9">
        <v>40709</v>
      </c>
      <c r="C1598" s="10">
        <v>510</v>
      </c>
      <c r="D1598" s="11">
        <v>50.566666666666663</v>
      </c>
      <c r="E1598" s="11">
        <v>49.433333333333337</v>
      </c>
      <c r="F1598" s="8" t="s">
        <v>162</v>
      </c>
      <c r="G1598" s="8">
        <v>52.7</v>
      </c>
      <c r="H1598" s="8">
        <v>52.8</v>
      </c>
      <c r="I1598" s="8">
        <v>46.2</v>
      </c>
      <c r="J1598" s="8" t="s">
        <v>160</v>
      </c>
    </row>
    <row r="1599" spans="1:10" x14ac:dyDescent="0.15">
      <c r="A1599" s="8">
        <v>2012</v>
      </c>
      <c r="B1599" s="9">
        <v>40710</v>
      </c>
      <c r="C1599" s="10">
        <v>509</v>
      </c>
      <c r="D1599" s="11">
        <v>50.566666666666663</v>
      </c>
      <c r="E1599" s="11">
        <v>49.433333333333337</v>
      </c>
      <c r="F1599" s="8" t="s">
        <v>162</v>
      </c>
      <c r="G1599" s="8">
        <v>52.7</v>
      </c>
      <c r="H1599" s="8">
        <v>52.8</v>
      </c>
      <c r="I1599" s="8">
        <v>46.2</v>
      </c>
      <c r="J1599" s="8" t="s">
        <v>160</v>
      </c>
    </row>
    <row r="1600" spans="1:10" x14ac:dyDescent="0.15">
      <c r="A1600" s="8">
        <v>2012</v>
      </c>
      <c r="B1600" s="9">
        <v>40711</v>
      </c>
      <c r="C1600" s="10">
        <v>508</v>
      </c>
      <c r="D1600" s="11">
        <v>50.566666666666663</v>
      </c>
      <c r="E1600" s="11">
        <v>49.433333333333337</v>
      </c>
      <c r="F1600" s="8" t="s">
        <v>162</v>
      </c>
      <c r="G1600" s="8">
        <v>52.7</v>
      </c>
      <c r="H1600" s="8">
        <v>52.8</v>
      </c>
      <c r="I1600" s="8">
        <v>46.2</v>
      </c>
      <c r="J1600" s="8" t="s">
        <v>160</v>
      </c>
    </row>
    <row r="1601" spans="1:10" x14ac:dyDescent="0.15">
      <c r="A1601" s="8">
        <v>2012</v>
      </c>
      <c r="B1601" s="9">
        <v>40712</v>
      </c>
      <c r="C1601" s="10">
        <v>507</v>
      </c>
      <c r="D1601" s="11">
        <v>50.566666666666663</v>
      </c>
      <c r="E1601" s="11">
        <v>49.433333333333337</v>
      </c>
      <c r="F1601" s="8" t="s">
        <v>162</v>
      </c>
      <c r="G1601" s="8">
        <v>52.7</v>
      </c>
      <c r="H1601" s="8">
        <v>52.8</v>
      </c>
      <c r="I1601" s="8">
        <v>46.2</v>
      </c>
      <c r="J1601" s="8" t="s">
        <v>160</v>
      </c>
    </row>
    <row r="1602" spans="1:10" x14ac:dyDescent="0.15">
      <c r="A1602" s="8">
        <v>2012</v>
      </c>
      <c r="B1602" s="9">
        <v>40713</v>
      </c>
      <c r="C1602" s="10">
        <v>506</v>
      </c>
      <c r="D1602" s="11">
        <v>50.566666666666663</v>
      </c>
      <c r="E1602" s="11">
        <v>49.433333333333337</v>
      </c>
      <c r="F1602" s="8" t="s">
        <v>162</v>
      </c>
      <c r="G1602" s="8">
        <v>52.7</v>
      </c>
      <c r="H1602" s="8">
        <v>52.8</v>
      </c>
      <c r="I1602" s="8">
        <v>46.2</v>
      </c>
      <c r="J1602" s="8" t="s">
        <v>160</v>
      </c>
    </row>
    <row r="1603" spans="1:10" x14ac:dyDescent="0.15">
      <c r="A1603" s="8">
        <v>2012</v>
      </c>
      <c r="B1603" s="9">
        <v>40714</v>
      </c>
      <c r="C1603" s="10">
        <v>505</v>
      </c>
      <c r="D1603" s="11">
        <v>50.566666666666663</v>
      </c>
      <c r="E1603" s="11">
        <v>49.433333333333337</v>
      </c>
      <c r="F1603" s="8" t="s">
        <v>162</v>
      </c>
      <c r="G1603" s="8">
        <v>52.7</v>
      </c>
      <c r="H1603" s="8">
        <v>52.8</v>
      </c>
      <c r="I1603" s="8">
        <v>46.2</v>
      </c>
      <c r="J1603" s="8" t="s">
        <v>160</v>
      </c>
    </row>
    <row r="1604" spans="1:10" x14ac:dyDescent="0.15">
      <c r="A1604" s="8">
        <v>2012</v>
      </c>
      <c r="B1604" s="9">
        <v>40715</v>
      </c>
      <c r="C1604" s="10">
        <v>504</v>
      </c>
      <c r="D1604" s="11">
        <v>50.566666666666663</v>
      </c>
      <c r="E1604" s="11">
        <v>49.433333333333337</v>
      </c>
      <c r="F1604" s="8" t="s">
        <v>162</v>
      </c>
      <c r="G1604" s="8">
        <v>52.7</v>
      </c>
      <c r="H1604" s="8">
        <v>52.8</v>
      </c>
      <c r="I1604" s="8">
        <v>46.2</v>
      </c>
      <c r="J1604" s="8" t="s">
        <v>160</v>
      </c>
    </row>
    <row r="1605" spans="1:10" x14ac:dyDescent="0.15">
      <c r="A1605" s="8">
        <v>2012</v>
      </c>
      <c r="B1605" s="9">
        <v>40716</v>
      </c>
      <c r="C1605" s="10">
        <v>503</v>
      </c>
      <c r="D1605" s="11">
        <v>50.566666666666663</v>
      </c>
      <c r="E1605" s="11">
        <v>49.433333333333337</v>
      </c>
      <c r="F1605" s="8" t="s">
        <v>162</v>
      </c>
      <c r="G1605" s="8">
        <v>52.7</v>
      </c>
      <c r="H1605" s="8">
        <v>52.8</v>
      </c>
      <c r="I1605" s="8">
        <v>46.2</v>
      </c>
      <c r="J1605" s="8" t="s">
        <v>160</v>
      </c>
    </row>
    <row r="1606" spans="1:10" x14ac:dyDescent="0.15">
      <c r="A1606" s="8">
        <v>2012</v>
      </c>
      <c r="B1606" s="9">
        <v>40717</v>
      </c>
      <c r="C1606" s="10">
        <v>502</v>
      </c>
      <c r="D1606" s="11">
        <v>50.566666666666663</v>
      </c>
      <c r="E1606" s="11">
        <v>49.433333333333337</v>
      </c>
      <c r="F1606" s="8" t="s">
        <v>162</v>
      </c>
      <c r="G1606" s="8">
        <v>52.7</v>
      </c>
      <c r="H1606" s="8">
        <v>52.8</v>
      </c>
      <c r="I1606" s="8">
        <v>46.2</v>
      </c>
      <c r="J1606" s="8" t="s">
        <v>160</v>
      </c>
    </row>
    <row r="1607" spans="1:10" x14ac:dyDescent="0.15">
      <c r="A1607" s="8">
        <v>2012</v>
      </c>
      <c r="B1607" s="9">
        <v>40718</v>
      </c>
      <c r="C1607" s="10">
        <v>501</v>
      </c>
      <c r="D1607" s="11">
        <v>50.566666666666663</v>
      </c>
      <c r="E1607" s="11">
        <v>49.433333333333337</v>
      </c>
      <c r="F1607" s="8" t="s">
        <v>162</v>
      </c>
      <c r="G1607" s="8">
        <v>52.7</v>
      </c>
      <c r="H1607" s="8">
        <v>52.8</v>
      </c>
      <c r="I1607" s="8">
        <v>46.2</v>
      </c>
      <c r="J1607" s="8" t="s">
        <v>160</v>
      </c>
    </row>
    <row r="1608" spans="1:10" x14ac:dyDescent="0.15">
      <c r="A1608" s="8">
        <v>2012</v>
      </c>
      <c r="B1608" s="9">
        <v>40719</v>
      </c>
      <c r="C1608" s="10">
        <v>500</v>
      </c>
      <c r="D1608" s="11">
        <v>50.566666666666663</v>
      </c>
      <c r="E1608" s="11">
        <v>49.433333333333337</v>
      </c>
      <c r="F1608" s="8" t="s">
        <v>162</v>
      </c>
      <c r="G1608" s="8">
        <v>52.7</v>
      </c>
      <c r="H1608" s="8">
        <v>52.8</v>
      </c>
      <c r="I1608" s="8">
        <v>46.2</v>
      </c>
      <c r="J1608" s="8" t="s">
        <v>160</v>
      </c>
    </row>
    <row r="1609" spans="1:10" x14ac:dyDescent="0.15">
      <c r="A1609" s="8">
        <v>2012</v>
      </c>
      <c r="B1609" s="9">
        <v>40720</v>
      </c>
      <c r="C1609" s="10">
        <v>499</v>
      </c>
      <c r="D1609" s="11">
        <v>50.566666666666663</v>
      </c>
      <c r="E1609" s="11">
        <v>49.433333333333337</v>
      </c>
      <c r="F1609" s="8" t="s">
        <v>162</v>
      </c>
      <c r="G1609" s="8">
        <v>52.7</v>
      </c>
      <c r="H1609" s="8">
        <v>52.8</v>
      </c>
      <c r="I1609" s="8">
        <v>46.2</v>
      </c>
      <c r="J1609" s="8" t="s">
        <v>160</v>
      </c>
    </row>
    <row r="1610" spans="1:10" x14ac:dyDescent="0.15">
      <c r="A1610" s="8">
        <v>2012</v>
      </c>
      <c r="B1610" s="9">
        <v>40721</v>
      </c>
      <c r="C1610" s="10">
        <v>498</v>
      </c>
      <c r="D1610" s="11">
        <v>50.566666666666663</v>
      </c>
      <c r="E1610" s="11">
        <v>49.433333333333337</v>
      </c>
      <c r="F1610" s="8" t="s">
        <v>162</v>
      </c>
      <c r="G1610" s="8">
        <v>52.7</v>
      </c>
      <c r="H1610" s="8">
        <v>52.8</v>
      </c>
      <c r="I1610" s="8">
        <v>46.2</v>
      </c>
      <c r="J1610" s="8" t="s">
        <v>160</v>
      </c>
    </row>
    <row r="1611" spans="1:10" x14ac:dyDescent="0.15">
      <c r="A1611" s="8">
        <v>2012</v>
      </c>
      <c r="B1611" s="9">
        <v>40722</v>
      </c>
      <c r="C1611" s="10">
        <v>497</v>
      </c>
      <c r="D1611" s="11">
        <v>50.566666666666663</v>
      </c>
      <c r="E1611" s="11">
        <v>49.433333333333337</v>
      </c>
      <c r="F1611" s="8" t="s">
        <v>162</v>
      </c>
      <c r="G1611" s="8">
        <v>52.7</v>
      </c>
      <c r="H1611" s="8">
        <v>52.8</v>
      </c>
      <c r="I1611" s="8">
        <v>46.2</v>
      </c>
      <c r="J1611" s="8" t="s">
        <v>160</v>
      </c>
    </row>
    <row r="1612" spans="1:10" x14ac:dyDescent="0.15">
      <c r="A1612" s="8">
        <v>2012</v>
      </c>
      <c r="B1612" s="9">
        <v>40723</v>
      </c>
      <c r="C1612" s="10">
        <v>496</v>
      </c>
      <c r="D1612" s="11">
        <v>50.566666666666663</v>
      </c>
      <c r="E1612" s="11">
        <v>49.433333333333337</v>
      </c>
      <c r="F1612" s="8" t="s">
        <v>162</v>
      </c>
      <c r="G1612" s="8">
        <v>52.7</v>
      </c>
      <c r="H1612" s="8">
        <v>52.8</v>
      </c>
      <c r="I1612" s="8">
        <v>46.2</v>
      </c>
      <c r="J1612" s="8" t="s">
        <v>160</v>
      </c>
    </row>
    <row r="1613" spans="1:10" x14ac:dyDescent="0.15">
      <c r="A1613" s="8">
        <v>2012</v>
      </c>
      <c r="B1613" s="9">
        <v>40724</v>
      </c>
      <c r="C1613" s="10">
        <v>495</v>
      </c>
      <c r="D1613" s="11">
        <v>50.566666666666663</v>
      </c>
      <c r="E1613" s="11">
        <v>49.433333333333337</v>
      </c>
      <c r="F1613" s="8" t="s">
        <v>162</v>
      </c>
      <c r="G1613" s="8">
        <v>52.7</v>
      </c>
      <c r="H1613" s="8">
        <v>52.8</v>
      </c>
      <c r="I1613" s="8">
        <v>46.2</v>
      </c>
      <c r="J1613" s="8" t="s">
        <v>160</v>
      </c>
    </row>
    <row r="1614" spans="1:10" x14ac:dyDescent="0.15">
      <c r="A1614" s="8">
        <v>2012</v>
      </c>
      <c r="B1614" s="9">
        <v>40725</v>
      </c>
      <c r="C1614" s="10">
        <v>494</v>
      </c>
      <c r="D1614" s="11">
        <v>50.566666666666663</v>
      </c>
      <c r="E1614" s="11">
        <v>49.433333333333337</v>
      </c>
      <c r="F1614" s="8" t="s">
        <v>162</v>
      </c>
      <c r="G1614" s="8">
        <v>52.7</v>
      </c>
      <c r="H1614" s="8">
        <v>52.8</v>
      </c>
      <c r="I1614" s="8">
        <v>46.2</v>
      </c>
      <c r="J1614" s="8" t="s">
        <v>160</v>
      </c>
    </row>
    <row r="1615" spans="1:10" x14ac:dyDescent="0.15">
      <c r="A1615" s="8">
        <v>2012</v>
      </c>
      <c r="B1615" s="9">
        <v>40726</v>
      </c>
      <c r="C1615" s="10">
        <v>493</v>
      </c>
      <c r="D1615" s="11">
        <v>50.566666666666663</v>
      </c>
      <c r="E1615" s="11">
        <v>49.433333333333337</v>
      </c>
      <c r="F1615" s="8" t="s">
        <v>162</v>
      </c>
      <c r="G1615" s="8">
        <v>52.7</v>
      </c>
      <c r="H1615" s="8">
        <v>52.8</v>
      </c>
      <c r="I1615" s="8">
        <v>46.2</v>
      </c>
      <c r="J1615" s="8" t="s">
        <v>160</v>
      </c>
    </row>
    <row r="1616" spans="1:10" x14ac:dyDescent="0.15">
      <c r="A1616" s="8">
        <v>2012</v>
      </c>
      <c r="B1616" s="9">
        <v>40727</v>
      </c>
      <c r="C1616" s="10">
        <v>492</v>
      </c>
      <c r="D1616" s="11">
        <v>50.566666666666663</v>
      </c>
      <c r="E1616" s="11">
        <v>49.433333333333337</v>
      </c>
      <c r="F1616" s="8" t="s">
        <v>162</v>
      </c>
      <c r="G1616" s="8">
        <v>52.7</v>
      </c>
      <c r="H1616" s="8">
        <v>52.8</v>
      </c>
      <c r="I1616" s="8">
        <v>46.2</v>
      </c>
      <c r="J1616" s="8" t="s">
        <v>160</v>
      </c>
    </row>
    <row r="1617" spans="1:10" x14ac:dyDescent="0.15">
      <c r="A1617" s="8">
        <v>2012</v>
      </c>
      <c r="B1617" s="9">
        <v>40728</v>
      </c>
      <c r="C1617" s="10">
        <v>491</v>
      </c>
      <c r="D1617" s="11">
        <v>50.566666666666663</v>
      </c>
      <c r="E1617" s="11">
        <v>49.433333333333337</v>
      </c>
      <c r="F1617" s="8" t="s">
        <v>162</v>
      </c>
      <c r="G1617" s="8">
        <v>52.7</v>
      </c>
      <c r="H1617" s="8">
        <v>52.8</v>
      </c>
      <c r="I1617" s="8">
        <v>46.2</v>
      </c>
      <c r="J1617" s="8" t="s">
        <v>160</v>
      </c>
    </row>
    <row r="1618" spans="1:10" x14ac:dyDescent="0.15">
      <c r="A1618" s="8">
        <v>2012</v>
      </c>
      <c r="B1618" s="9">
        <v>40729</v>
      </c>
      <c r="C1618" s="10">
        <v>490</v>
      </c>
      <c r="D1618" s="11">
        <v>50.566666666666663</v>
      </c>
      <c r="E1618" s="11">
        <v>49.433333333333337</v>
      </c>
      <c r="F1618" s="8" t="s">
        <v>162</v>
      </c>
      <c r="G1618" s="8">
        <v>52.7</v>
      </c>
      <c r="H1618" s="8">
        <v>52.8</v>
      </c>
      <c r="I1618" s="8">
        <v>46.2</v>
      </c>
      <c r="J1618" s="8" t="s">
        <v>160</v>
      </c>
    </row>
    <row r="1619" spans="1:10" x14ac:dyDescent="0.15">
      <c r="A1619" s="8">
        <v>2012</v>
      </c>
      <c r="B1619" s="9">
        <v>40730</v>
      </c>
      <c r="C1619" s="10">
        <v>489</v>
      </c>
      <c r="D1619" s="11">
        <v>50.566666666666663</v>
      </c>
      <c r="E1619" s="11">
        <v>49.433333333333337</v>
      </c>
      <c r="F1619" s="8" t="s">
        <v>162</v>
      </c>
      <c r="G1619" s="8">
        <v>52.7</v>
      </c>
      <c r="H1619" s="8">
        <v>52.8</v>
      </c>
      <c r="I1619" s="8">
        <v>46.2</v>
      </c>
      <c r="J1619" s="8" t="s">
        <v>160</v>
      </c>
    </row>
    <row r="1620" spans="1:10" x14ac:dyDescent="0.15">
      <c r="A1620" s="8">
        <v>2012</v>
      </c>
      <c r="B1620" s="9">
        <v>40731</v>
      </c>
      <c r="C1620" s="10">
        <v>488</v>
      </c>
      <c r="D1620" s="11">
        <v>50.566666666666663</v>
      </c>
      <c r="E1620" s="11">
        <v>49.433333333333337</v>
      </c>
      <c r="F1620" s="8" t="s">
        <v>162</v>
      </c>
      <c r="G1620" s="8">
        <v>52.7</v>
      </c>
      <c r="H1620" s="8">
        <v>52.8</v>
      </c>
      <c r="I1620" s="8">
        <v>46.2</v>
      </c>
      <c r="J1620" s="8" t="s">
        <v>160</v>
      </c>
    </row>
    <row r="1621" spans="1:10" x14ac:dyDescent="0.15">
      <c r="A1621" s="8">
        <v>2012</v>
      </c>
      <c r="B1621" s="9">
        <v>40732</v>
      </c>
      <c r="C1621" s="10">
        <v>487</v>
      </c>
      <c r="D1621" s="11">
        <v>50.566666666666663</v>
      </c>
      <c r="E1621" s="11">
        <v>49.433333333333337</v>
      </c>
      <c r="F1621" s="8" t="s">
        <v>162</v>
      </c>
      <c r="G1621" s="8">
        <v>52.7</v>
      </c>
      <c r="H1621" s="8">
        <v>52.8</v>
      </c>
      <c r="I1621" s="8">
        <v>46.2</v>
      </c>
      <c r="J1621" s="8" t="s">
        <v>160</v>
      </c>
    </row>
    <row r="1622" spans="1:10" x14ac:dyDescent="0.15">
      <c r="A1622" s="8">
        <v>2012</v>
      </c>
      <c r="B1622" s="9">
        <v>40733</v>
      </c>
      <c r="C1622" s="10">
        <v>486</v>
      </c>
      <c r="D1622" s="11">
        <v>50.566666666666663</v>
      </c>
      <c r="E1622" s="11">
        <v>49.433333333333337</v>
      </c>
      <c r="F1622" s="8" t="s">
        <v>162</v>
      </c>
      <c r="G1622" s="8">
        <v>52.7</v>
      </c>
      <c r="H1622" s="8">
        <v>52.8</v>
      </c>
      <c r="I1622" s="8">
        <v>46.2</v>
      </c>
      <c r="J1622" s="8" t="s">
        <v>160</v>
      </c>
    </row>
    <row r="1623" spans="1:10" x14ac:dyDescent="0.15">
      <c r="A1623" s="8">
        <v>2012</v>
      </c>
      <c r="B1623" s="9">
        <v>40734</v>
      </c>
      <c r="C1623" s="10">
        <v>485</v>
      </c>
      <c r="D1623" s="11">
        <v>50.566666666666663</v>
      </c>
      <c r="E1623" s="11">
        <v>49.433333333333337</v>
      </c>
      <c r="F1623" s="8" t="s">
        <v>162</v>
      </c>
      <c r="G1623" s="8">
        <v>52.7</v>
      </c>
      <c r="H1623" s="8">
        <v>52.8</v>
      </c>
      <c r="I1623" s="8">
        <v>46.2</v>
      </c>
      <c r="J1623" s="8" t="s">
        <v>160</v>
      </c>
    </row>
    <row r="1624" spans="1:10" x14ac:dyDescent="0.15">
      <c r="A1624" s="8">
        <v>2012</v>
      </c>
      <c r="B1624" s="9">
        <v>40735</v>
      </c>
      <c r="C1624" s="10">
        <v>484</v>
      </c>
      <c r="D1624" s="11">
        <v>50.566666666666663</v>
      </c>
      <c r="E1624" s="11">
        <v>49.433333333333337</v>
      </c>
      <c r="F1624" s="8" t="s">
        <v>162</v>
      </c>
      <c r="G1624" s="8">
        <v>52.7</v>
      </c>
      <c r="H1624" s="8">
        <v>52.8</v>
      </c>
      <c r="I1624" s="8">
        <v>46.2</v>
      </c>
      <c r="J1624" s="8" t="s">
        <v>160</v>
      </c>
    </row>
    <row r="1625" spans="1:10" x14ac:dyDescent="0.15">
      <c r="A1625" s="8">
        <v>2012</v>
      </c>
      <c r="B1625" s="9">
        <v>40736</v>
      </c>
      <c r="C1625" s="10">
        <v>483</v>
      </c>
      <c r="D1625" s="11">
        <v>50.566666666666663</v>
      </c>
      <c r="E1625" s="11">
        <v>49.433333333333337</v>
      </c>
      <c r="F1625" s="8" t="s">
        <v>162</v>
      </c>
      <c r="G1625" s="8">
        <v>52.7</v>
      </c>
      <c r="H1625" s="8">
        <v>52.8</v>
      </c>
      <c r="I1625" s="8">
        <v>46.2</v>
      </c>
      <c r="J1625" s="8" t="s">
        <v>160</v>
      </c>
    </row>
    <row r="1626" spans="1:10" x14ac:dyDescent="0.15">
      <c r="A1626" s="8">
        <v>2012</v>
      </c>
      <c r="B1626" s="9">
        <v>40737</v>
      </c>
      <c r="C1626" s="10">
        <v>482</v>
      </c>
      <c r="D1626" s="11">
        <v>50.566666666666663</v>
      </c>
      <c r="E1626" s="11">
        <v>49.433333333333337</v>
      </c>
      <c r="F1626" s="8" t="s">
        <v>162</v>
      </c>
      <c r="G1626" s="8">
        <v>52.7</v>
      </c>
      <c r="H1626" s="8">
        <v>52.8</v>
      </c>
      <c r="I1626" s="8">
        <v>46.2</v>
      </c>
      <c r="J1626" s="8" t="s">
        <v>160</v>
      </c>
    </row>
    <row r="1627" spans="1:10" x14ac:dyDescent="0.15">
      <c r="A1627" s="8">
        <v>2012</v>
      </c>
      <c r="B1627" s="9">
        <v>40738</v>
      </c>
      <c r="C1627" s="10">
        <v>481</v>
      </c>
      <c r="D1627" s="11">
        <v>50.566666666666663</v>
      </c>
      <c r="E1627" s="11">
        <v>49.433333333333337</v>
      </c>
      <c r="F1627" s="8" t="s">
        <v>162</v>
      </c>
      <c r="G1627" s="8">
        <v>52.7</v>
      </c>
      <c r="H1627" s="8">
        <v>52.8</v>
      </c>
      <c r="I1627" s="8">
        <v>46.2</v>
      </c>
      <c r="J1627" s="8" t="s">
        <v>160</v>
      </c>
    </row>
    <row r="1628" spans="1:10" x14ac:dyDescent="0.15">
      <c r="A1628" s="8">
        <v>2012</v>
      </c>
      <c r="B1628" s="9">
        <v>40739</v>
      </c>
      <c r="C1628" s="10">
        <v>480</v>
      </c>
      <c r="D1628" s="11">
        <v>50.566666666666663</v>
      </c>
      <c r="E1628" s="11">
        <v>49.433333333333337</v>
      </c>
      <c r="F1628" s="8" t="s">
        <v>162</v>
      </c>
      <c r="G1628" s="8">
        <v>52.7</v>
      </c>
      <c r="H1628" s="8">
        <v>52.8</v>
      </c>
      <c r="I1628" s="8">
        <v>46.2</v>
      </c>
      <c r="J1628" s="8" t="s">
        <v>160</v>
      </c>
    </row>
    <row r="1629" spans="1:10" x14ac:dyDescent="0.15">
      <c r="A1629" s="8">
        <v>2012</v>
      </c>
      <c r="B1629" s="9">
        <v>40740</v>
      </c>
      <c r="C1629" s="10">
        <v>479</v>
      </c>
      <c r="D1629" s="11">
        <v>50.566666666666663</v>
      </c>
      <c r="E1629" s="11">
        <v>49.433333333333337</v>
      </c>
      <c r="F1629" s="8" t="s">
        <v>162</v>
      </c>
      <c r="G1629" s="8">
        <v>52.7</v>
      </c>
      <c r="H1629" s="8">
        <v>52.8</v>
      </c>
      <c r="I1629" s="8">
        <v>46.2</v>
      </c>
      <c r="J1629" s="8" t="s">
        <v>160</v>
      </c>
    </row>
    <row r="1630" spans="1:10" x14ac:dyDescent="0.15">
      <c r="A1630" s="8">
        <v>2012</v>
      </c>
      <c r="B1630" s="9">
        <v>40741</v>
      </c>
      <c r="C1630" s="10">
        <v>478</v>
      </c>
      <c r="D1630" s="11">
        <v>50.566666666666663</v>
      </c>
      <c r="E1630" s="11">
        <v>49.433333333333337</v>
      </c>
      <c r="F1630" s="8" t="s">
        <v>162</v>
      </c>
      <c r="G1630" s="8">
        <v>52.7</v>
      </c>
      <c r="H1630" s="8">
        <v>52.8</v>
      </c>
      <c r="I1630" s="8">
        <v>46.2</v>
      </c>
      <c r="J1630" s="8" t="s">
        <v>160</v>
      </c>
    </row>
    <row r="1631" spans="1:10" x14ac:dyDescent="0.15">
      <c r="A1631" s="8">
        <v>2012</v>
      </c>
      <c r="B1631" s="9">
        <v>40742</v>
      </c>
      <c r="C1631" s="10">
        <v>477</v>
      </c>
      <c r="D1631" s="11">
        <v>50.566666666666663</v>
      </c>
      <c r="E1631" s="11">
        <v>49.433333333333337</v>
      </c>
      <c r="F1631" s="8" t="s">
        <v>162</v>
      </c>
      <c r="G1631" s="8">
        <v>52.7</v>
      </c>
      <c r="H1631" s="8">
        <v>52.8</v>
      </c>
      <c r="I1631" s="8">
        <v>46.2</v>
      </c>
      <c r="J1631" s="8" t="s">
        <v>160</v>
      </c>
    </row>
    <row r="1632" spans="1:10" x14ac:dyDescent="0.15">
      <c r="A1632" s="8">
        <v>2012</v>
      </c>
      <c r="B1632" s="9">
        <v>40743</v>
      </c>
      <c r="C1632" s="10">
        <v>476</v>
      </c>
      <c r="D1632" s="11">
        <v>50.566666666666663</v>
      </c>
      <c r="E1632" s="11">
        <v>49.433333333333337</v>
      </c>
      <c r="F1632" s="8" t="s">
        <v>162</v>
      </c>
      <c r="G1632" s="8">
        <v>52.7</v>
      </c>
      <c r="H1632" s="8">
        <v>52.8</v>
      </c>
      <c r="I1632" s="8">
        <v>46.2</v>
      </c>
      <c r="J1632" s="8" t="s">
        <v>160</v>
      </c>
    </row>
    <row r="1633" spans="1:10" x14ac:dyDescent="0.15">
      <c r="A1633" s="8">
        <v>2012</v>
      </c>
      <c r="B1633" s="9">
        <v>40744</v>
      </c>
      <c r="C1633" s="10">
        <v>475</v>
      </c>
      <c r="D1633" s="11">
        <v>50.566666666666663</v>
      </c>
      <c r="E1633" s="11">
        <v>49.433333333333337</v>
      </c>
      <c r="F1633" s="8" t="s">
        <v>162</v>
      </c>
      <c r="G1633" s="8">
        <v>52.7</v>
      </c>
      <c r="H1633" s="8">
        <v>52.8</v>
      </c>
      <c r="I1633" s="8">
        <v>46.2</v>
      </c>
      <c r="J1633" s="8" t="s">
        <v>160</v>
      </c>
    </row>
    <row r="1634" spans="1:10" x14ac:dyDescent="0.15">
      <c r="A1634" s="8">
        <v>2012</v>
      </c>
      <c r="B1634" s="9">
        <v>40745</v>
      </c>
      <c r="C1634" s="10">
        <v>474</v>
      </c>
      <c r="D1634" s="11">
        <v>50.566666666666663</v>
      </c>
      <c r="E1634" s="11">
        <v>49.433333333333337</v>
      </c>
      <c r="F1634" s="8" t="s">
        <v>162</v>
      </c>
      <c r="G1634" s="8">
        <v>52.7</v>
      </c>
      <c r="H1634" s="8">
        <v>52.8</v>
      </c>
      <c r="I1634" s="8">
        <v>46.2</v>
      </c>
      <c r="J1634" s="8" t="s">
        <v>160</v>
      </c>
    </row>
    <row r="1635" spans="1:10" x14ac:dyDescent="0.15">
      <c r="A1635" s="8">
        <v>2012</v>
      </c>
      <c r="B1635" s="9">
        <v>40746</v>
      </c>
      <c r="C1635" s="10">
        <v>473</v>
      </c>
      <c r="D1635" s="11">
        <v>50.566666666666663</v>
      </c>
      <c r="E1635" s="11">
        <v>49.433333333333337</v>
      </c>
      <c r="F1635" s="8" t="s">
        <v>162</v>
      </c>
      <c r="G1635" s="8">
        <v>52.7</v>
      </c>
      <c r="H1635" s="8">
        <v>52.8</v>
      </c>
      <c r="I1635" s="8">
        <v>46.2</v>
      </c>
      <c r="J1635" s="8" t="s">
        <v>160</v>
      </c>
    </row>
    <row r="1636" spans="1:10" x14ac:dyDescent="0.15">
      <c r="A1636" s="8">
        <v>2012</v>
      </c>
      <c r="B1636" s="9">
        <v>40747</v>
      </c>
      <c r="C1636" s="10">
        <v>472</v>
      </c>
      <c r="D1636" s="11">
        <v>50.566666666666663</v>
      </c>
      <c r="E1636" s="11">
        <v>49.433333333333337</v>
      </c>
      <c r="F1636" s="8" t="s">
        <v>162</v>
      </c>
      <c r="G1636" s="8">
        <v>52.7</v>
      </c>
      <c r="H1636" s="8">
        <v>52.8</v>
      </c>
      <c r="I1636" s="8">
        <v>46.2</v>
      </c>
      <c r="J1636" s="8" t="s">
        <v>160</v>
      </c>
    </row>
    <row r="1637" spans="1:10" x14ac:dyDescent="0.15">
      <c r="A1637" s="8">
        <v>2012</v>
      </c>
      <c r="B1637" s="9">
        <v>40748</v>
      </c>
      <c r="C1637" s="10">
        <v>471</v>
      </c>
      <c r="D1637" s="11">
        <v>50.566666666666663</v>
      </c>
      <c r="E1637" s="11">
        <v>49.433333333333337</v>
      </c>
      <c r="F1637" s="8" t="s">
        <v>162</v>
      </c>
      <c r="G1637" s="8">
        <v>52.7</v>
      </c>
      <c r="H1637" s="8">
        <v>52.8</v>
      </c>
      <c r="I1637" s="8">
        <v>46.2</v>
      </c>
      <c r="J1637" s="8" t="s">
        <v>160</v>
      </c>
    </row>
    <row r="1638" spans="1:10" x14ac:dyDescent="0.15">
      <c r="A1638" s="8">
        <v>2012</v>
      </c>
      <c r="B1638" s="9">
        <v>40749</v>
      </c>
      <c r="C1638" s="10">
        <v>470</v>
      </c>
      <c r="D1638" s="11">
        <v>50.566666666666663</v>
      </c>
      <c r="E1638" s="11">
        <v>49.433333333333337</v>
      </c>
      <c r="F1638" s="8" t="s">
        <v>162</v>
      </c>
      <c r="G1638" s="8">
        <v>52.7</v>
      </c>
      <c r="H1638" s="8">
        <v>52.8</v>
      </c>
      <c r="I1638" s="8">
        <v>46.2</v>
      </c>
      <c r="J1638" s="8" t="s">
        <v>160</v>
      </c>
    </row>
    <row r="1639" spans="1:10" x14ac:dyDescent="0.15">
      <c r="A1639" s="8">
        <v>2012</v>
      </c>
      <c r="B1639" s="9">
        <v>40750</v>
      </c>
      <c r="C1639" s="10">
        <v>469</v>
      </c>
      <c r="D1639" s="11">
        <v>50.566666666666663</v>
      </c>
      <c r="E1639" s="11">
        <v>49.433333333333337</v>
      </c>
      <c r="F1639" s="8" t="s">
        <v>162</v>
      </c>
      <c r="G1639" s="8">
        <v>52.7</v>
      </c>
      <c r="H1639" s="8">
        <v>52.8</v>
      </c>
      <c r="I1639" s="8">
        <v>46.2</v>
      </c>
      <c r="J1639" s="8" t="s">
        <v>160</v>
      </c>
    </row>
    <row r="1640" spans="1:10" x14ac:dyDescent="0.15">
      <c r="A1640" s="8">
        <v>2012</v>
      </c>
      <c r="B1640" s="9">
        <v>40751</v>
      </c>
      <c r="C1640" s="10">
        <v>468</v>
      </c>
      <c r="D1640" s="11">
        <v>50.566666666666663</v>
      </c>
      <c r="E1640" s="11">
        <v>49.433333333333337</v>
      </c>
      <c r="F1640" s="8" t="s">
        <v>162</v>
      </c>
      <c r="G1640" s="8">
        <v>52.7</v>
      </c>
      <c r="H1640" s="8">
        <v>52.8</v>
      </c>
      <c r="I1640" s="8">
        <v>46.2</v>
      </c>
      <c r="J1640" s="8" t="s">
        <v>160</v>
      </c>
    </row>
    <row r="1641" spans="1:10" x14ac:dyDescent="0.15">
      <c r="A1641" s="8">
        <v>2012</v>
      </c>
      <c r="B1641" s="9">
        <v>40752</v>
      </c>
      <c r="C1641" s="10">
        <v>467</v>
      </c>
      <c r="D1641" s="11">
        <v>50.566666666666663</v>
      </c>
      <c r="E1641" s="11">
        <v>49.433333333333337</v>
      </c>
      <c r="F1641" s="8" t="s">
        <v>162</v>
      </c>
      <c r="G1641" s="8">
        <v>52.7</v>
      </c>
      <c r="H1641" s="8">
        <v>52.8</v>
      </c>
      <c r="I1641" s="8">
        <v>46.2</v>
      </c>
      <c r="J1641" s="8" t="s">
        <v>160</v>
      </c>
    </row>
    <row r="1642" spans="1:10" x14ac:dyDescent="0.15">
      <c r="A1642" s="8">
        <v>2012</v>
      </c>
      <c r="B1642" s="9">
        <v>40753</v>
      </c>
      <c r="C1642" s="10">
        <v>466</v>
      </c>
      <c r="D1642" s="11">
        <v>50.566666666666663</v>
      </c>
      <c r="E1642" s="11">
        <v>49.433333333333337</v>
      </c>
      <c r="F1642" s="8" t="s">
        <v>162</v>
      </c>
      <c r="G1642" s="8">
        <v>52.7</v>
      </c>
      <c r="H1642" s="8">
        <v>52.8</v>
      </c>
      <c r="I1642" s="8">
        <v>46.2</v>
      </c>
      <c r="J1642" s="8" t="s">
        <v>160</v>
      </c>
    </row>
    <row r="1643" spans="1:10" x14ac:dyDescent="0.15">
      <c r="A1643" s="8">
        <v>2012</v>
      </c>
      <c r="B1643" s="9">
        <v>40754</v>
      </c>
      <c r="C1643" s="10">
        <v>465</v>
      </c>
      <c r="D1643" s="11">
        <v>50.566666666666663</v>
      </c>
      <c r="E1643" s="11">
        <v>49.433333333333337</v>
      </c>
      <c r="F1643" s="8" t="s">
        <v>162</v>
      </c>
      <c r="G1643" s="8">
        <v>52.7</v>
      </c>
      <c r="H1643" s="8">
        <v>52.8</v>
      </c>
      <c r="I1643" s="8">
        <v>46.2</v>
      </c>
      <c r="J1643" s="8" t="s">
        <v>160</v>
      </c>
    </row>
    <row r="1644" spans="1:10" x14ac:dyDescent="0.15">
      <c r="A1644" s="8">
        <v>2012</v>
      </c>
      <c r="B1644" s="9">
        <v>40755</v>
      </c>
      <c r="C1644" s="10">
        <v>464</v>
      </c>
      <c r="D1644" s="11">
        <v>50.766666666666673</v>
      </c>
      <c r="E1644" s="11">
        <v>49.233333333333327</v>
      </c>
      <c r="F1644" s="8" t="s">
        <v>162</v>
      </c>
      <c r="G1644" s="8">
        <v>52.7</v>
      </c>
      <c r="H1644" s="8">
        <v>53.4</v>
      </c>
      <c r="I1644" s="8">
        <v>46.2</v>
      </c>
      <c r="J1644" s="8" t="s">
        <v>160</v>
      </c>
    </row>
    <row r="1645" spans="1:10" x14ac:dyDescent="0.15">
      <c r="A1645" s="8">
        <v>2012</v>
      </c>
      <c r="B1645" s="9">
        <v>40756</v>
      </c>
      <c r="C1645" s="10">
        <v>463</v>
      </c>
      <c r="D1645" s="11">
        <v>50.766666666666673</v>
      </c>
      <c r="E1645" s="11">
        <v>49.233333333333327</v>
      </c>
      <c r="F1645" s="8" t="s">
        <v>162</v>
      </c>
      <c r="G1645" s="8">
        <v>52.7</v>
      </c>
      <c r="H1645" s="8">
        <v>53.4</v>
      </c>
      <c r="I1645" s="8">
        <v>46.2</v>
      </c>
      <c r="J1645" s="8" t="s">
        <v>160</v>
      </c>
    </row>
    <row r="1646" spans="1:10" x14ac:dyDescent="0.15">
      <c r="A1646" s="8">
        <v>2012</v>
      </c>
      <c r="B1646" s="9">
        <v>40757</v>
      </c>
      <c r="C1646" s="10">
        <v>462</v>
      </c>
      <c r="D1646" s="11">
        <v>50.766666666666673</v>
      </c>
      <c r="E1646" s="11">
        <v>49.233333333333327</v>
      </c>
      <c r="F1646" s="8" t="s">
        <v>162</v>
      </c>
      <c r="G1646" s="8">
        <v>52.7</v>
      </c>
      <c r="H1646" s="8">
        <v>53.4</v>
      </c>
      <c r="I1646" s="8">
        <v>46.2</v>
      </c>
      <c r="J1646" s="8" t="s">
        <v>160</v>
      </c>
    </row>
    <row r="1647" spans="1:10" x14ac:dyDescent="0.15">
      <c r="A1647" s="8">
        <v>2012</v>
      </c>
      <c r="B1647" s="9">
        <v>40758</v>
      </c>
      <c r="C1647" s="10">
        <v>461</v>
      </c>
      <c r="D1647" s="11">
        <v>50.766666666666673</v>
      </c>
      <c r="E1647" s="11">
        <v>49.233333333333327</v>
      </c>
      <c r="F1647" s="8" t="s">
        <v>162</v>
      </c>
      <c r="G1647" s="8">
        <v>52.7</v>
      </c>
      <c r="H1647" s="8">
        <v>53.4</v>
      </c>
      <c r="I1647" s="8">
        <v>46.2</v>
      </c>
      <c r="J1647" s="8" t="s">
        <v>160</v>
      </c>
    </row>
    <row r="1648" spans="1:10" x14ac:dyDescent="0.15">
      <c r="A1648" s="8">
        <v>2012</v>
      </c>
      <c r="B1648" s="9">
        <v>40759</v>
      </c>
      <c r="C1648" s="10">
        <v>460</v>
      </c>
      <c r="D1648" s="11">
        <v>50.766666666666673</v>
      </c>
      <c r="E1648" s="11">
        <v>49.233333333333327</v>
      </c>
      <c r="F1648" s="8" t="s">
        <v>162</v>
      </c>
      <c r="G1648" s="8">
        <v>52.7</v>
      </c>
      <c r="H1648" s="8">
        <v>53.4</v>
      </c>
      <c r="I1648" s="8">
        <v>46.2</v>
      </c>
      <c r="J1648" s="8" t="s">
        <v>160</v>
      </c>
    </row>
    <row r="1649" spans="1:10" x14ac:dyDescent="0.15">
      <c r="A1649" s="8">
        <v>2012</v>
      </c>
      <c r="B1649" s="9">
        <v>40760</v>
      </c>
      <c r="C1649" s="10">
        <v>459</v>
      </c>
      <c r="D1649" s="11">
        <v>50.766666666666673</v>
      </c>
      <c r="E1649" s="11">
        <v>49.233333333333327</v>
      </c>
      <c r="F1649" s="8" t="s">
        <v>162</v>
      </c>
      <c r="G1649" s="8">
        <v>52.7</v>
      </c>
      <c r="H1649" s="8">
        <v>53.4</v>
      </c>
      <c r="I1649" s="8">
        <v>46.2</v>
      </c>
      <c r="J1649" s="8" t="s">
        <v>160</v>
      </c>
    </row>
    <row r="1650" spans="1:10" x14ac:dyDescent="0.15">
      <c r="A1650" s="8">
        <v>2012</v>
      </c>
      <c r="B1650" s="9">
        <v>40761</v>
      </c>
      <c r="C1650" s="10">
        <v>458</v>
      </c>
      <c r="D1650" s="11">
        <v>50.766666666666673</v>
      </c>
      <c r="E1650" s="11">
        <v>49.233333333333327</v>
      </c>
      <c r="F1650" s="8" t="s">
        <v>162</v>
      </c>
      <c r="G1650" s="8">
        <v>52.7</v>
      </c>
      <c r="H1650" s="8">
        <v>53.4</v>
      </c>
      <c r="I1650" s="8">
        <v>46.2</v>
      </c>
      <c r="J1650" s="8" t="s">
        <v>160</v>
      </c>
    </row>
    <row r="1651" spans="1:10" x14ac:dyDescent="0.15">
      <c r="A1651" s="8">
        <v>2012</v>
      </c>
      <c r="B1651" s="9">
        <v>40762</v>
      </c>
      <c r="C1651" s="10">
        <v>457</v>
      </c>
      <c r="D1651" s="11">
        <v>50.766666666666673</v>
      </c>
      <c r="E1651" s="11">
        <v>49.233333333333327</v>
      </c>
      <c r="F1651" s="8" t="s">
        <v>162</v>
      </c>
      <c r="G1651" s="8">
        <v>52.7</v>
      </c>
      <c r="H1651" s="8">
        <v>53.4</v>
      </c>
      <c r="I1651" s="8">
        <v>46.2</v>
      </c>
      <c r="J1651" s="8" t="s">
        <v>160</v>
      </c>
    </row>
    <row r="1652" spans="1:10" x14ac:dyDescent="0.15">
      <c r="A1652" s="8">
        <v>2012</v>
      </c>
      <c r="B1652" s="9">
        <v>40763</v>
      </c>
      <c r="C1652" s="10">
        <v>456</v>
      </c>
      <c r="D1652" s="11">
        <v>50.766666666666673</v>
      </c>
      <c r="E1652" s="11">
        <v>49.233333333333327</v>
      </c>
      <c r="F1652" s="8" t="s">
        <v>162</v>
      </c>
      <c r="G1652" s="8">
        <v>52.7</v>
      </c>
      <c r="H1652" s="8">
        <v>53.4</v>
      </c>
      <c r="I1652" s="8">
        <v>46.2</v>
      </c>
      <c r="J1652" s="8" t="s">
        <v>160</v>
      </c>
    </row>
    <row r="1653" spans="1:10" x14ac:dyDescent="0.15">
      <c r="A1653" s="8">
        <v>2012</v>
      </c>
      <c r="B1653" s="9">
        <v>40764</v>
      </c>
      <c r="C1653" s="10">
        <v>455</v>
      </c>
      <c r="D1653" s="11">
        <v>50.766666666666673</v>
      </c>
      <c r="E1653" s="11">
        <v>49.233333333333327</v>
      </c>
      <c r="F1653" s="8" t="s">
        <v>162</v>
      </c>
      <c r="G1653" s="8">
        <v>52.7</v>
      </c>
      <c r="H1653" s="8">
        <v>53.4</v>
      </c>
      <c r="I1653" s="8">
        <v>46.2</v>
      </c>
      <c r="J1653" s="8" t="s">
        <v>160</v>
      </c>
    </row>
    <row r="1654" spans="1:10" x14ac:dyDescent="0.15">
      <c r="A1654" s="8">
        <v>2012</v>
      </c>
      <c r="B1654" s="9">
        <v>40765</v>
      </c>
      <c r="C1654" s="10">
        <v>454</v>
      </c>
      <c r="D1654" s="11">
        <v>50.766666666666673</v>
      </c>
      <c r="E1654" s="11">
        <v>49.233333333333327</v>
      </c>
      <c r="F1654" s="8" t="s">
        <v>162</v>
      </c>
      <c r="G1654" s="8">
        <v>52.7</v>
      </c>
      <c r="H1654" s="8">
        <v>53.4</v>
      </c>
      <c r="I1654" s="8">
        <v>46.2</v>
      </c>
      <c r="J1654" s="8" t="s">
        <v>160</v>
      </c>
    </row>
    <row r="1655" spans="1:10" x14ac:dyDescent="0.15">
      <c r="A1655" s="8">
        <v>2012</v>
      </c>
      <c r="B1655" s="9">
        <v>40766</v>
      </c>
      <c r="C1655" s="10">
        <v>453</v>
      </c>
      <c r="D1655" s="11">
        <v>50.766666666666673</v>
      </c>
      <c r="E1655" s="11">
        <v>49.233333333333327</v>
      </c>
      <c r="F1655" s="8" t="s">
        <v>162</v>
      </c>
      <c r="G1655" s="8">
        <v>52.7</v>
      </c>
      <c r="H1655" s="8">
        <v>53.4</v>
      </c>
      <c r="I1655" s="8">
        <v>46.2</v>
      </c>
      <c r="J1655" s="8" t="s">
        <v>160</v>
      </c>
    </row>
    <row r="1656" spans="1:10" x14ac:dyDescent="0.15">
      <c r="A1656" s="8">
        <v>2012</v>
      </c>
      <c r="B1656" s="9">
        <v>40767</v>
      </c>
      <c r="C1656" s="10">
        <v>452</v>
      </c>
      <c r="D1656" s="11">
        <v>50.766666666666673</v>
      </c>
      <c r="E1656" s="11">
        <v>49.233333333333327</v>
      </c>
      <c r="F1656" s="8" t="s">
        <v>162</v>
      </c>
      <c r="G1656" s="8">
        <v>52.7</v>
      </c>
      <c r="H1656" s="8">
        <v>53.4</v>
      </c>
      <c r="I1656" s="8">
        <v>46.2</v>
      </c>
      <c r="J1656" s="8" t="s">
        <v>160</v>
      </c>
    </row>
    <row r="1657" spans="1:10" x14ac:dyDescent="0.15">
      <c r="A1657" s="8">
        <v>2012</v>
      </c>
      <c r="B1657" s="9">
        <v>40768</v>
      </c>
      <c r="C1657" s="10">
        <v>451</v>
      </c>
      <c r="D1657" s="11">
        <v>50.766666666666673</v>
      </c>
      <c r="E1657" s="11">
        <v>49.233333333333327</v>
      </c>
      <c r="F1657" s="8" t="s">
        <v>162</v>
      </c>
      <c r="G1657" s="8">
        <v>52.7</v>
      </c>
      <c r="H1657" s="8">
        <v>53.4</v>
      </c>
      <c r="I1657" s="8">
        <v>46.2</v>
      </c>
      <c r="J1657" s="8" t="s">
        <v>160</v>
      </c>
    </row>
    <row r="1658" spans="1:10" x14ac:dyDescent="0.15">
      <c r="A1658" s="8">
        <v>2012</v>
      </c>
      <c r="B1658" s="9">
        <v>40769</v>
      </c>
      <c r="C1658" s="10">
        <v>450</v>
      </c>
      <c r="D1658" s="11">
        <v>50.766666666666673</v>
      </c>
      <c r="E1658" s="11">
        <v>49.233333333333327</v>
      </c>
      <c r="F1658" s="8" t="s">
        <v>162</v>
      </c>
      <c r="G1658" s="8">
        <v>52.7</v>
      </c>
      <c r="H1658" s="8">
        <v>53.4</v>
      </c>
      <c r="I1658" s="8">
        <v>46.2</v>
      </c>
      <c r="J1658" s="8" t="s">
        <v>160</v>
      </c>
    </row>
    <row r="1659" spans="1:10" x14ac:dyDescent="0.15">
      <c r="A1659" s="8">
        <v>2012</v>
      </c>
      <c r="B1659" s="9">
        <v>40770</v>
      </c>
      <c r="C1659" s="10">
        <v>449</v>
      </c>
      <c r="D1659" s="11">
        <v>50.766666666666673</v>
      </c>
      <c r="E1659" s="11">
        <v>49.233333333333327</v>
      </c>
      <c r="F1659" s="8" t="s">
        <v>162</v>
      </c>
      <c r="G1659" s="8">
        <v>52.7</v>
      </c>
      <c r="H1659" s="8">
        <v>53.4</v>
      </c>
      <c r="I1659" s="8">
        <v>46.2</v>
      </c>
      <c r="J1659" s="8" t="s">
        <v>160</v>
      </c>
    </row>
    <row r="1660" spans="1:10" x14ac:dyDescent="0.15">
      <c r="A1660" s="8">
        <v>2012</v>
      </c>
      <c r="B1660" s="9">
        <v>40771</v>
      </c>
      <c r="C1660" s="10">
        <v>448</v>
      </c>
      <c r="D1660" s="11">
        <v>50.766666666666673</v>
      </c>
      <c r="E1660" s="11">
        <v>49.233333333333327</v>
      </c>
      <c r="F1660" s="8" t="s">
        <v>162</v>
      </c>
      <c r="G1660" s="8">
        <v>52.7</v>
      </c>
      <c r="H1660" s="8">
        <v>53.4</v>
      </c>
      <c r="I1660" s="8">
        <v>46.2</v>
      </c>
      <c r="J1660" s="8" t="s">
        <v>160</v>
      </c>
    </row>
    <row r="1661" spans="1:10" x14ac:dyDescent="0.15">
      <c r="A1661" s="8">
        <v>2012</v>
      </c>
      <c r="B1661" s="9">
        <v>40772</v>
      </c>
      <c r="C1661" s="10">
        <v>447</v>
      </c>
      <c r="D1661" s="11">
        <v>50.766666666666673</v>
      </c>
      <c r="E1661" s="11">
        <v>49.233333333333327</v>
      </c>
      <c r="F1661" s="8" t="s">
        <v>162</v>
      </c>
      <c r="G1661" s="8">
        <v>52.7</v>
      </c>
      <c r="H1661" s="8">
        <v>53.4</v>
      </c>
      <c r="I1661" s="8">
        <v>46.2</v>
      </c>
      <c r="J1661" s="8" t="s">
        <v>160</v>
      </c>
    </row>
    <row r="1662" spans="1:10" x14ac:dyDescent="0.15">
      <c r="A1662" s="8">
        <v>2012</v>
      </c>
      <c r="B1662" s="9">
        <v>40773</v>
      </c>
      <c r="C1662" s="10">
        <v>446</v>
      </c>
      <c r="D1662" s="11">
        <v>50.766666666666673</v>
      </c>
      <c r="E1662" s="11">
        <v>49.233333333333327</v>
      </c>
      <c r="F1662" s="8" t="s">
        <v>162</v>
      </c>
      <c r="G1662" s="8">
        <v>52.7</v>
      </c>
      <c r="H1662" s="8">
        <v>53.4</v>
      </c>
      <c r="I1662" s="8">
        <v>46.2</v>
      </c>
      <c r="J1662" s="8" t="s">
        <v>160</v>
      </c>
    </row>
    <row r="1663" spans="1:10" x14ac:dyDescent="0.15">
      <c r="A1663" s="8">
        <v>2012</v>
      </c>
      <c r="B1663" s="9">
        <v>40774</v>
      </c>
      <c r="C1663" s="10">
        <v>445</v>
      </c>
      <c r="D1663" s="11">
        <v>50.766666666666673</v>
      </c>
      <c r="E1663" s="11">
        <v>49.233333333333327</v>
      </c>
      <c r="F1663" s="8" t="s">
        <v>162</v>
      </c>
      <c r="G1663" s="8">
        <v>52.7</v>
      </c>
      <c r="H1663" s="8">
        <v>53.4</v>
      </c>
      <c r="I1663" s="8">
        <v>46.2</v>
      </c>
      <c r="J1663" s="8" t="s">
        <v>160</v>
      </c>
    </row>
    <row r="1664" spans="1:10" x14ac:dyDescent="0.15">
      <c r="A1664" s="8">
        <v>2012</v>
      </c>
      <c r="B1664" s="9">
        <v>40775</v>
      </c>
      <c r="C1664" s="10">
        <v>444</v>
      </c>
      <c r="D1664" s="11">
        <v>50.766666666666673</v>
      </c>
      <c r="E1664" s="11">
        <v>49.233333333333327</v>
      </c>
      <c r="F1664" s="8" t="s">
        <v>162</v>
      </c>
      <c r="G1664" s="8">
        <v>52.7</v>
      </c>
      <c r="H1664" s="8">
        <v>53.4</v>
      </c>
      <c r="I1664" s="8">
        <v>46.2</v>
      </c>
      <c r="J1664" s="8" t="s">
        <v>160</v>
      </c>
    </row>
    <row r="1665" spans="1:10" x14ac:dyDescent="0.15">
      <c r="A1665" s="8">
        <v>2012</v>
      </c>
      <c r="B1665" s="9">
        <v>40776</v>
      </c>
      <c r="C1665" s="10">
        <v>443</v>
      </c>
      <c r="D1665" s="11">
        <v>50.766666666666673</v>
      </c>
      <c r="E1665" s="11">
        <v>49.233333333333327</v>
      </c>
      <c r="F1665" s="8" t="s">
        <v>162</v>
      </c>
      <c r="G1665" s="8">
        <v>52.7</v>
      </c>
      <c r="H1665" s="8">
        <v>53.4</v>
      </c>
      <c r="I1665" s="8">
        <v>46.2</v>
      </c>
      <c r="J1665" s="8" t="s">
        <v>160</v>
      </c>
    </row>
    <row r="1666" spans="1:10" x14ac:dyDescent="0.15">
      <c r="A1666" s="8">
        <v>2012</v>
      </c>
      <c r="B1666" s="9">
        <v>40777</v>
      </c>
      <c r="C1666" s="10">
        <v>442</v>
      </c>
      <c r="D1666" s="11">
        <v>50.766666666666673</v>
      </c>
      <c r="E1666" s="11">
        <v>49.233333333333327</v>
      </c>
      <c r="F1666" s="8" t="s">
        <v>162</v>
      </c>
      <c r="G1666" s="8">
        <v>52.7</v>
      </c>
      <c r="H1666" s="8">
        <v>53.4</v>
      </c>
      <c r="I1666" s="8">
        <v>46.2</v>
      </c>
      <c r="J1666" s="8" t="s">
        <v>160</v>
      </c>
    </row>
    <row r="1667" spans="1:10" x14ac:dyDescent="0.15">
      <c r="A1667" s="8">
        <v>2012</v>
      </c>
      <c r="B1667" s="9">
        <v>40778</v>
      </c>
      <c r="C1667" s="10">
        <v>441</v>
      </c>
      <c r="D1667" s="11">
        <v>50.766666666666673</v>
      </c>
      <c r="E1667" s="11">
        <v>49.233333333333327</v>
      </c>
      <c r="F1667" s="8" t="s">
        <v>162</v>
      </c>
      <c r="G1667" s="8">
        <v>52.7</v>
      </c>
      <c r="H1667" s="8">
        <v>53.4</v>
      </c>
      <c r="I1667" s="8">
        <v>46.2</v>
      </c>
      <c r="J1667" s="8" t="s">
        <v>160</v>
      </c>
    </row>
    <row r="1668" spans="1:10" x14ac:dyDescent="0.15">
      <c r="A1668" s="8">
        <v>2012</v>
      </c>
      <c r="B1668" s="9">
        <v>40779</v>
      </c>
      <c r="C1668" s="10">
        <v>440</v>
      </c>
      <c r="D1668" s="11">
        <v>50.766666666666673</v>
      </c>
      <c r="E1668" s="11">
        <v>49.233333333333327</v>
      </c>
      <c r="F1668" s="8" t="s">
        <v>162</v>
      </c>
      <c r="G1668" s="8">
        <v>52.7</v>
      </c>
      <c r="H1668" s="8">
        <v>53.4</v>
      </c>
      <c r="I1668" s="8">
        <v>46.2</v>
      </c>
      <c r="J1668" s="8" t="s">
        <v>160</v>
      </c>
    </row>
    <row r="1669" spans="1:10" x14ac:dyDescent="0.15">
      <c r="A1669" s="8">
        <v>2012</v>
      </c>
      <c r="B1669" s="9">
        <v>40780</v>
      </c>
      <c r="C1669" s="10">
        <v>439</v>
      </c>
      <c r="D1669" s="11">
        <v>50.766666666666673</v>
      </c>
      <c r="E1669" s="11">
        <v>49.233333333333327</v>
      </c>
      <c r="F1669" s="8" t="s">
        <v>162</v>
      </c>
      <c r="G1669" s="8">
        <v>52.7</v>
      </c>
      <c r="H1669" s="8">
        <v>53.4</v>
      </c>
      <c r="I1669" s="8">
        <v>46.2</v>
      </c>
      <c r="J1669" s="8" t="s">
        <v>160</v>
      </c>
    </row>
    <row r="1670" spans="1:10" x14ac:dyDescent="0.15">
      <c r="A1670" s="8">
        <v>2012</v>
      </c>
      <c r="B1670" s="9">
        <v>40781</v>
      </c>
      <c r="C1670" s="10">
        <v>438</v>
      </c>
      <c r="D1670" s="11">
        <v>50.766666666666673</v>
      </c>
      <c r="E1670" s="11">
        <v>49.233333333333327</v>
      </c>
      <c r="F1670" s="8" t="s">
        <v>162</v>
      </c>
      <c r="G1670" s="8">
        <v>52.7</v>
      </c>
      <c r="H1670" s="8">
        <v>53.4</v>
      </c>
      <c r="I1670" s="8">
        <v>46.2</v>
      </c>
      <c r="J1670" s="8" t="s">
        <v>160</v>
      </c>
    </row>
    <row r="1671" spans="1:10" x14ac:dyDescent="0.15">
      <c r="A1671" s="8">
        <v>2012</v>
      </c>
      <c r="B1671" s="9">
        <v>40782</v>
      </c>
      <c r="C1671" s="10">
        <v>437</v>
      </c>
      <c r="D1671" s="11">
        <v>50.766666666666673</v>
      </c>
      <c r="E1671" s="11">
        <v>49.233333333333327</v>
      </c>
      <c r="F1671" s="8" t="s">
        <v>162</v>
      </c>
      <c r="G1671" s="8">
        <v>52.7</v>
      </c>
      <c r="H1671" s="8">
        <v>53.4</v>
      </c>
      <c r="I1671" s="8">
        <v>46.2</v>
      </c>
      <c r="J1671" s="8" t="s">
        <v>160</v>
      </c>
    </row>
    <row r="1672" spans="1:10" x14ac:dyDescent="0.15">
      <c r="A1672" s="8">
        <v>2012</v>
      </c>
      <c r="B1672" s="9">
        <v>40783</v>
      </c>
      <c r="C1672" s="10">
        <v>436</v>
      </c>
      <c r="D1672" s="11">
        <v>50.766666666666673</v>
      </c>
      <c r="E1672" s="11">
        <v>49.233333333333327</v>
      </c>
      <c r="F1672" s="8" t="s">
        <v>162</v>
      </c>
      <c r="G1672" s="8">
        <v>52.7</v>
      </c>
      <c r="H1672" s="8">
        <v>53.4</v>
      </c>
      <c r="I1672" s="8">
        <v>46.2</v>
      </c>
      <c r="J1672" s="8" t="s">
        <v>160</v>
      </c>
    </row>
    <row r="1673" spans="1:10" x14ac:dyDescent="0.15">
      <c r="A1673" s="8">
        <v>2012</v>
      </c>
      <c r="B1673" s="9">
        <v>40784</v>
      </c>
      <c r="C1673" s="10">
        <v>435</v>
      </c>
      <c r="D1673" s="11">
        <v>50.766666666666673</v>
      </c>
      <c r="E1673" s="11">
        <v>49.233333333333327</v>
      </c>
      <c r="F1673" s="8" t="s">
        <v>162</v>
      </c>
      <c r="G1673" s="8">
        <v>52.7</v>
      </c>
      <c r="H1673" s="8">
        <v>53.4</v>
      </c>
      <c r="I1673" s="8">
        <v>46.2</v>
      </c>
      <c r="J1673" s="8" t="s">
        <v>160</v>
      </c>
    </row>
    <row r="1674" spans="1:10" x14ac:dyDescent="0.15">
      <c r="A1674" s="8">
        <v>2012</v>
      </c>
      <c r="B1674" s="9">
        <v>40785</v>
      </c>
      <c r="C1674" s="10">
        <v>434</v>
      </c>
      <c r="D1674" s="11">
        <v>50.766666666666673</v>
      </c>
      <c r="E1674" s="11">
        <v>49.233333333333327</v>
      </c>
      <c r="F1674" s="8" t="s">
        <v>162</v>
      </c>
      <c r="G1674" s="8">
        <v>52.7</v>
      </c>
      <c r="H1674" s="8">
        <v>53.4</v>
      </c>
      <c r="I1674" s="8">
        <v>46.2</v>
      </c>
      <c r="J1674" s="8" t="s">
        <v>160</v>
      </c>
    </row>
    <row r="1675" spans="1:10" x14ac:dyDescent="0.15">
      <c r="A1675" s="8">
        <v>2012</v>
      </c>
      <c r="B1675" s="9">
        <v>40786</v>
      </c>
      <c r="C1675" s="10">
        <v>433</v>
      </c>
      <c r="D1675" s="11">
        <v>50.766666666666673</v>
      </c>
      <c r="E1675" s="11">
        <v>49.233333333333327</v>
      </c>
      <c r="F1675" s="8" t="s">
        <v>162</v>
      </c>
      <c r="G1675" s="8">
        <v>52.7</v>
      </c>
      <c r="H1675" s="8">
        <v>53.4</v>
      </c>
      <c r="I1675" s="8">
        <v>46.2</v>
      </c>
      <c r="J1675" s="8" t="s">
        <v>160</v>
      </c>
    </row>
    <row r="1676" spans="1:10" x14ac:dyDescent="0.15">
      <c r="A1676" s="8">
        <v>2012</v>
      </c>
      <c r="B1676" s="9">
        <v>40787</v>
      </c>
      <c r="C1676" s="10">
        <v>432</v>
      </c>
      <c r="D1676" s="11">
        <v>50.766666666666673</v>
      </c>
      <c r="E1676" s="11">
        <v>49.233333333333327</v>
      </c>
      <c r="F1676" s="8" t="s">
        <v>162</v>
      </c>
      <c r="G1676" s="8">
        <v>52.7</v>
      </c>
      <c r="H1676" s="8">
        <v>53.4</v>
      </c>
      <c r="I1676" s="8">
        <v>46.2</v>
      </c>
      <c r="J1676" s="8" t="s">
        <v>160</v>
      </c>
    </row>
    <row r="1677" spans="1:10" x14ac:dyDescent="0.15">
      <c r="A1677" s="8">
        <v>2012</v>
      </c>
      <c r="B1677" s="9">
        <v>40788</v>
      </c>
      <c r="C1677" s="10">
        <v>431</v>
      </c>
      <c r="D1677" s="11">
        <v>50.766666666666673</v>
      </c>
      <c r="E1677" s="11">
        <v>49.233333333333327</v>
      </c>
      <c r="F1677" s="8" t="s">
        <v>162</v>
      </c>
      <c r="G1677" s="8">
        <v>52.7</v>
      </c>
      <c r="H1677" s="8">
        <v>53.4</v>
      </c>
      <c r="I1677" s="8">
        <v>46.2</v>
      </c>
      <c r="J1677" s="8" t="s">
        <v>160</v>
      </c>
    </row>
    <row r="1678" spans="1:10" x14ac:dyDescent="0.15">
      <c r="A1678" s="8">
        <v>2012</v>
      </c>
      <c r="B1678" s="9">
        <v>40789</v>
      </c>
      <c r="C1678" s="10">
        <v>430</v>
      </c>
      <c r="D1678" s="11">
        <v>50.766666666666673</v>
      </c>
      <c r="E1678" s="11">
        <v>49.233333333333327</v>
      </c>
      <c r="F1678" s="8" t="s">
        <v>162</v>
      </c>
      <c r="G1678" s="8">
        <v>52.7</v>
      </c>
      <c r="H1678" s="8">
        <v>53.4</v>
      </c>
      <c r="I1678" s="8">
        <v>46.2</v>
      </c>
      <c r="J1678" s="8" t="s">
        <v>160</v>
      </c>
    </row>
    <row r="1679" spans="1:10" x14ac:dyDescent="0.15">
      <c r="A1679" s="8">
        <v>2012</v>
      </c>
      <c r="B1679" s="9">
        <v>40790</v>
      </c>
      <c r="C1679" s="10">
        <v>429</v>
      </c>
      <c r="D1679" s="11">
        <v>50.766666666666673</v>
      </c>
      <c r="E1679" s="11">
        <v>49.233333333333327</v>
      </c>
      <c r="F1679" s="8" t="s">
        <v>162</v>
      </c>
      <c r="G1679" s="8">
        <v>52.7</v>
      </c>
      <c r="H1679" s="8">
        <v>53.4</v>
      </c>
      <c r="I1679" s="8">
        <v>46.2</v>
      </c>
      <c r="J1679" s="8" t="s">
        <v>160</v>
      </c>
    </row>
    <row r="1680" spans="1:10" x14ac:dyDescent="0.15">
      <c r="A1680" s="8">
        <v>2012</v>
      </c>
      <c r="B1680" s="9">
        <v>40791</v>
      </c>
      <c r="C1680" s="10">
        <v>428</v>
      </c>
      <c r="D1680" s="11">
        <v>50.766666666666673</v>
      </c>
      <c r="E1680" s="11">
        <v>49.233333333333327</v>
      </c>
      <c r="F1680" s="8" t="s">
        <v>162</v>
      </c>
      <c r="G1680" s="8">
        <v>52.7</v>
      </c>
      <c r="H1680" s="8">
        <v>53.4</v>
      </c>
      <c r="I1680" s="8">
        <v>46.2</v>
      </c>
      <c r="J1680" s="8" t="s">
        <v>160</v>
      </c>
    </row>
    <row r="1681" spans="1:10" x14ac:dyDescent="0.15">
      <c r="A1681" s="8">
        <v>2012</v>
      </c>
      <c r="B1681" s="9">
        <v>40792</v>
      </c>
      <c r="C1681" s="10">
        <v>427</v>
      </c>
      <c r="D1681" s="11">
        <v>50.766666666666673</v>
      </c>
      <c r="E1681" s="11">
        <v>49.233333333333327</v>
      </c>
      <c r="F1681" s="8" t="s">
        <v>162</v>
      </c>
      <c r="G1681" s="8">
        <v>52.7</v>
      </c>
      <c r="H1681" s="8">
        <v>53.4</v>
      </c>
      <c r="I1681" s="8">
        <v>46.2</v>
      </c>
      <c r="J1681" s="8" t="s">
        <v>160</v>
      </c>
    </row>
    <row r="1682" spans="1:10" x14ac:dyDescent="0.15">
      <c r="A1682" s="8">
        <v>2012</v>
      </c>
      <c r="B1682" s="9">
        <v>40793</v>
      </c>
      <c r="C1682" s="10">
        <v>426</v>
      </c>
      <c r="D1682" s="11">
        <v>50.766666666666673</v>
      </c>
      <c r="E1682" s="11">
        <v>49.233333333333327</v>
      </c>
      <c r="F1682" s="8" t="s">
        <v>162</v>
      </c>
      <c r="G1682" s="8">
        <v>52.7</v>
      </c>
      <c r="H1682" s="8">
        <v>53.4</v>
      </c>
      <c r="I1682" s="8">
        <v>46.2</v>
      </c>
      <c r="J1682" s="8" t="s">
        <v>160</v>
      </c>
    </row>
    <row r="1683" spans="1:10" x14ac:dyDescent="0.15">
      <c r="A1683" s="8">
        <v>2012</v>
      </c>
      <c r="B1683" s="9">
        <v>40794</v>
      </c>
      <c r="C1683" s="10">
        <v>425</v>
      </c>
      <c r="D1683" s="11">
        <v>49.833333333333336</v>
      </c>
      <c r="E1683" s="11">
        <v>50.166666666666664</v>
      </c>
      <c r="F1683" s="8" t="s">
        <v>162</v>
      </c>
      <c r="G1683" s="8">
        <v>49.9</v>
      </c>
      <c r="H1683" s="8">
        <v>53.4</v>
      </c>
      <c r="I1683" s="8">
        <v>46.2</v>
      </c>
      <c r="J1683" s="8" t="s">
        <v>160</v>
      </c>
    </row>
    <row r="1684" spans="1:10" x14ac:dyDescent="0.15">
      <c r="A1684" s="8">
        <v>2012</v>
      </c>
      <c r="B1684" s="9">
        <v>40795</v>
      </c>
      <c r="C1684" s="10">
        <v>424</v>
      </c>
      <c r="D1684" s="11">
        <v>49.833333333333336</v>
      </c>
      <c r="E1684" s="11">
        <v>50.166666666666664</v>
      </c>
      <c r="F1684" s="8" t="s">
        <v>162</v>
      </c>
      <c r="G1684" s="8">
        <v>49.9</v>
      </c>
      <c r="H1684" s="8">
        <v>53.4</v>
      </c>
      <c r="I1684" s="8">
        <v>46.2</v>
      </c>
      <c r="J1684" s="8" t="s">
        <v>160</v>
      </c>
    </row>
    <row r="1685" spans="1:10" x14ac:dyDescent="0.15">
      <c r="A1685" s="8">
        <v>2012</v>
      </c>
      <c r="B1685" s="9">
        <v>40796</v>
      </c>
      <c r="C1685" s="10">
        <v>423</v>
      </c>
      <c r="D1685" s="11">
        <v>49.833333333333336</v>
      </c>
      <c r="E1685" s="11">
        <v>50.166666666666664</v>
      </c>
      <c r="F1685" s="8" t="s">
        <v>162</v>
      </c>
      <c r="G1685" s="8">
        <v>49.9</v>
      </c>
      <c r="H1685" s="8">
        <v>53.4</v>
      </c>
      <c r="I1685" s="8">
        <v>46.2</v>
      </c>
      <c r="J1685" s="8" t="s">
        <v>160</v>
      </c>
    </row>
    <row r="1686" spans="1:10" x14ac:dyDescent="0.15">
      <c r="A1686" s="8">
        <v>2012</v>
      </c>
      <c r="B1686" s="9">
        <v>40797</v>
      </c>
      <c r="C1686" s="10">
        <v>422</v>
      </c>
      <c r="D1686" s="11">
        <v>49.833333333333336</v>
      </c>
      <c r="E1686" s="11">
        <v>50.166666666666664</v>
      </c>
      <c r="F1686" s="8" t="s">
        <v>162</v>
      </c>
      <c r="G1686" s="8">
        <v>49.9</v>
      </c>
      <c r="H1686" s="8">
        <v>53.4</v>
      </c>
      <c r="I1686" s="8">
        <v>46.2</v>
      </c>
      <c r="J1686" s="8" t="s">
        <v>160</v>
      </c>
    </row>
    <row r="1687" spans="1:10" x14ac:dyDescent="0.15">
      <c r="A1687" s="8">
        <v>2012</v>
      </c>
      <c r="B1687" s="9">
        <v>40798</v>
      </c>
      <c r="C1687" s="10">
        <v>421</v>
      </c>
      <c r="D1687" s="11">
        <v>49.833333333333336</v>
      </c>
      <c r="E1687" s="11">
        <v>50.166666666666664</v>
      </c>
      <c r="F1687" s="8" t="s">
        <v>162</v>
      </c>
      <c r="G1687" s="8">
        <v>49.9</v>
      </c>
      <c r="H1687" s="8">
        <v>53.4</v>
      </c>
      <c r="I1687" s="8">
        <v>46.2</v>
      </c>
      <c r="J1687" s="8" t="s">
        <v>160</v>
      </c>
    </row>
    <row r="1688" spans="1:10" x14ac:dyDescent="0.15">
      <c r="A1688" s="8">
        <v>2012</v>
      </c>
      <c r="B1688" s="9">
        <v>40799</v>
      </c>
      <c r="C1688" s="10">
        <v>420</v>
      </c>
      <c r="D1688" s="11">
        <v>49.833333333333336</v>
      </c>
      <c r="E1688" s="11">
        <v>50.166666666666664</v>
      </c>
      <c r="F1688" s="8" t="s">
        <v>162</v>
      </c>
      <c r="G1688" s="8">
        <v>49.9</v>
      </c>
      <c r="H1688" s="8">
        <v>53.4</v>
      </c>
      <c r="I1688" s="8">
        <v>46.2</v>
      </c>
      <c r="J1688" s="8" t="s">
        <v>160</v>
      </c>
    </row>
    <row r="1689" spans="1:10" x14ac:dyDescent="0.15">
      <c r="A1689" s="8">
        <v>2012</v>
      </c>
      <c r="B1689" s="9">
        <v>40800</v>
      </c>
      <c r="C1689" s="10">
        <v>419</v>
      </c>
      <c r="D1689" s="11">
        <v>49.833333333333336</v>
      </c>
      <c r="E1689" s="11">
        <v>50.166666666666664</v>
      </c>
      <c r="F1689" s="8" t="s">
        <v>162</v>
      </c>
      <c r="G1689" s="8">
        <v>49.9</v>
      </c>
      <c r="H1689" s="8">
        <v>53.4</v>
      </c>
      <c r="I1689" s="8">
        <v>46.2</v>
      </c>
      <c r="J1689" s="8" t="s">
        <v>160</v>
      </c>
    </row>
    <row r="1690" spans="1:10" x14ac:dyDescent="0.15">
      <c r="A1690" s="8">
        <v>2012</v>
      </c>
      <c r="B1690" s="9">
        <v>40801</v>
      </c>
      <c r="C1690" s="10">
        <v>418</v>
      </c>
      <c r="D1690" s="11">
        <v>49.833333333333336</v>
      </c>
      <c r="E1690" s="11">
        <v>50.166666666666664</v>
      </c>
      <c r="F1690" s="8" t="s">
        <v>162</v>
      </c>
      <c r="G1690" s="8">
        <v>49.9</v>
      </c>
      <c r="H1690" s="8">
        <v>53.4</v>
      </c>
      <c r="I1690" s="8">
        <v>46.2</v>
      </c>
      <c r="J1690" s="8" t="s">
        <v>160</v>
      </c>
    </row>
    <row r="1691" spans="1:10" x14ac:dyDescent="0.15">
      <c r="A1691" s="8">
        <v>2012</v>
      </c>
      <c r="B1691" s="9">
        <v>40802</v>
      </c>
      <c r="C1691" s="10">
        <v>417</v>
      </c>
      <c r="D1691" s="11">
        <v>49.833333333333336</v>
      </c>
      <c r="E1691" s="11">
        <v>50.166666666666664</v>
      </c>
      <c r="F1691" s="8" t="s">
        <v>162</v>
      </c>
      <c r="G1691" s="8">
        <v>49.9</v>
      </c>
      <c r="H1691" s="8">
        <v>53.4</v>
      </c>
      <c r="I1691" s="8">
        <v>46.2</v>
      </c>
      <c r="J1691" s="8" t="s">
        <v>160</v>
      </c>
    </row>
    <row r="1692" spans="1:10" x14ac:dyDescent="0.15">
      <c r="A1692" s="8">
        <v>2012</v>
      </c>
      <c r="B1692" s="9">
        <v>40803</v>
      </c>
      <c r="C1692" s="10">
        <v>416</v>
      </c>
      <c r="D1692" s="11">
        <v>49.833333333333336</v>
      </c>
      <c r="E1692" s="11">
        <v>50.166666666666664</v>
      </c>
      <c r="F1692" s="8" t="s">
        <v>162</v>
      </c>
      <c r="G1692" s="8">
        <v>49.9</v>
      </c>
      <c r="H1692" s="8">
        <v>53.4</v>
      </c>
      <c r="I1692" s="8">
        <v>46.2</v>
      </c>
      <c r="J1692" s="8" t="s">
        <v>160</v>
      </c>
    </row>
    <row r="1693" spans="1:10" x14ac:dyDescent="0.15">
      <c r="A1693" s="8">
        <v>2012</v>
      </c>
      <c r="B1693" s="9">
        <v>40804</v>
      </c>
      <c r="C1693" s="10">
        <v>415</v>
      </c>
      <c r="D1693" s="11">
        <v>49.833333333333336</v>
      </c>
      <c r="E1693" s="11">
        <v>50.166666666666664</v>
      </c>
      <c r="F1693" s="8" t="s">
        <v>162</v>
      </c>
      <c r="G1693" s="8">
        <v>49.9</v>
      </c>
      <c r="H1693" s="8">
        <v>53.4</v>
      </c>
      <c r="I1693" s="8">
        <v>46.2</v>
      </c>
      <c r="J1693" s="8" t="s">
        <v>160</v>
      </c>
    </row>
    <row r="1694" spans="1:10" x14ac:dyDescent="0.15">
      <c r="A1694" s="8">
        <v>2012</v>
      </c>
      <c r="B1694" s="9">
        <v>40805</v>
      </c>
      <c r="C1694" s="10">
        <v>414</v>
      </c>
      <c r="D1694" s="11">
        <v>49.833333333333336</v>
      </c>
      <c r="E1694" s="11">
        <v>50.166666666666664</v>
      </c>
      <c r="F1694" s="8" t="s">
        <v>162</v>
      </c>
      <c r="G1694" s="8">
        <v>49.9</v>
      </c>
      <c r="H1694" s="8">
        <v>53.4</v>
      </c>
      <c r="I1694" s="8">
        <v>46.2</v>
      </c>
      <c r="J1694" s="8" t="s">
        <v>160</v>
      </c>
    </row>
    <row r="1695" spans="1:10" x14ac:dyDescent="0.15">
      <c r="A1695" s="8">
        <v>2012</v>
      </c>
      <c r="B1695" s="9">
        <v>40806</v>
      </c>
      <c r="C1695" s="10">
        <v>413</v>
      </c>
      <c r="D1695" s="11">
        <v>49.833333333333336</v>
      </c>
      <c r="E1695" s="11">
        <v>50.166666666666664</v>
      </c>
      <c r="F1695" s="8" t="s">
        <v>162</v>
      </c>
      <c r="G1695" s="8">
        <v>49.9</v>
      </c>
      <c r="H1695" s="8">
        <v>53.4</v>
      </c>
      <c r="I1695" s="8">
        <v>46.2</v>
      </c>
      <c r="J1695" s="8" t="s">
        <v>160</v>
      </c>
    </row>
    <row r="1696" spans="1:10" x14ac:dyDescent="0.15">
      <c r="A1696" s="8">
        <v>2012</v>
      </c>
      <c r="B1696" s="9">
        <v>40807</v>
      </c>
      <c r="C1696" s="10">
        <v>412</v>
      </c>
      <c r="D1696" s="11">
        <v>49.833333333333336</v>
      </c>
      <c r="E1696" s="11">
        <v>50.166666666666664</v>
      </c>
      <c r="F1696" s="8" t="s">
        <v>162</v>
      </c>
      <c r="G1696" s="8">
        <v>49.9</v>
      </c>
      <c r="H1696" s="8">
        <v>53.4</v>
      </c>
      <c r="I1696" s="8">
        <v>46.2</v>
      </c>
      <c r="J1696" s="8" t="s">
        <v>160</v>
      </c>
    </row>
    <row r="1697" spans="1:10" x14ac:dyDescent="0.15">
      <c r="A1697" s="8">
        <v>2012</v>
      </c>
      <c r="B1697" s="9">
        <v>40808</v>
      </c>
      <c r="C1697" s="10">
        <v>411</v>
      </c>
      <c r="D1697" s="11">
        <v>49.833333333333336</v>
      </c>
      <c r="E1697" s="11">
        <v>50.166666666666664</v>
      </c>
      <c r="F1697" s="8" t="s">
        <v>162</v>
      </c>
      <c r="G1697" s="8">
        <v>49.9</v>
      </c>
      <c r="H1697" s="8">
        <v>53.4</v>
      </c>
      <c r="I1697" s="8">
        <v>46.2</v>
      </c>
      <c r="J1697" s="8" t="s">
        <v>160</v>
      </c>
    </row>
    <row r="1698" spans="1:10" x14ac:dyDescent="0.15">
      <c r="A1698" s="8">
        <v>2012</v>
      </c>
      <c r="B1698" s="9">
        <v>40809</v>
      </c>
      <c r="C1698" s="10">
        <v>410</v>
      </c>
      <c r="D1698" s="11">
        <v>49.833333333333336</v>
      </c>
      <c r="E1698" s="11">
        <v>50.166666666666664</v>
      </c>
      <c r="F1698" s="8" t="s">
        <v>162</v>
      </c>
      <c r="G1698" s="8">
        <v>49.9</v>
      </c>
      <c r="H1698" s="8">
        <v>53.4</v>
      </c>
      <c r="I1698" s="8">
        <v>46.2</v>
      </c>
      <c r="J1698" s="8" t="s">
        <v>160</v>
      </c>
    </row>
    <row r="1699" spans="1:10" x14ac:dyDescent="0.15">
      <c r="A1699" s="8">
        <v>2012</v>
      </c>
      <c r="B1699" s="9">
        <v>40810</v>
      </c>
      <c r="C1699" s="10">
        <v>409</v>
      </c>
      <c r="D1699" s="11">
        <v>49.833333333333336</v>
      </c>
      <c r="E1699" s="11">
        <v>50.166666666666664</v>
      </c>
      <c r="F1699" s="8" t="s">
        <v>162</v>
      </c>
      <c r="G1699" s="8">
        <v>49.9</v>
      </c>
      <c r="H1699" s="8">
        <v>53.4</v>
      </c>
      <c r="I1699" s="8">
        <v>46.2</v>
      </c>
      <c r="J1699" s="8" t="s">
        <v>160</v>
      </c>
    </row>
    <row r="1700" spans="1:10" x14ac:dyDescent="0.15">
      <c r="A1700" s="8">
        <v>2012</v>
      </c>
      <c r="B1700" s="9">
        <v>40811</v>
      </c>
      <c r="C1700" s="10">
        <v>408</v>
      </c>
      <c r="D1700" s="11">
        <v>49.833333333333336</v>
      </c>
      <c r="E1700" s="11">
        <v>50.166666666666664</v>
      </c>
      <c r="F1700" s="8" t="s">
        <v>162</v>
      </c>
      <c r="G1700" s="8">
        <v>49.9</v>
      </c>
      <c r="H1700" s="8">
        <v>53.4</v>
      </c>
      <c r="I1700" s="8">
        <v>46.2</v>
      </c>
      <c r="J1700" s="8" t="s">
        <v>160</v>
      </c>
    </row>
    <row r="1701" spans="1:10" x14ac:dyDescent="0.15">
      <c r="A1701" s="8">
        <v>2012</v>
      </c>
      <c r="B1701" s="9">
        <v>40812</v>
      </c>
      <c r="C1701" s="10">
        <v>407</v>
      </c>
      <c r="D1701" s="11">
        <v>49.833333333333336</v>
      </c>
      <c r="E1701" s="11">
        <v>50.166666666666664</v>
      </c>
      <c r="F1701" s="8" t="s">
        <v>162</v>
      </c>
      <c r="G1701" s="8">
        <v>49.9</v>
      </c>
      <c r="H1701" s="8">
        <v>53.4</v>
      </c>
      <c r="I1701" s="8">
        <v>46.2</v>
      </c>
      <c r="J1701" s="8" t="s">
        <v>160</v>
      </c>
    </row>
    <row r="1702" spans="1:10" x14ac:dyDescent="0.15">
      <c r="A1702" s="8">
        <v>2012</v>
      </c>
      <c r="B1702" s="9">
        <v>40813</v>
      </c>
      <c r="C1702" s="10">
        <v>406</v>
      </c>
      <c r="D1702" s="11">
        <v>49.833333333333336</v>
      </c>
      <c r="E1702" s="11">
        <v>50.166666666666664</v>
      </c>
      <c r="F1702" s="8" t="s">
        <v>162</v>
      </c>
      <c r="G1702" s="8">
        <v>49.9</v>
      </c>
      <c r="H1702" s="8">
        <v>53.4</v>
      </c>
      <c r="I1702" s="8">
        <v>46.2</v>
      </c>
      <c r="J1702" s="8" t="s">
        <v>160</v>
      </c>
    </row>
    <row r="1703" spans="1:10" x14ac:dyDescent="0.15">
      <c r="A1703" s="8">
        <v>2012</v>
      </c>
      <c r="B1703" s="9">
        <v>40814</v>
      </c>
      <c r="C1703" s="10">
        <v>405</v>
      </c>
      <c r="D1703" s="11">
        <v>49.833333333333336</v>
      </c>
      <c r="E1703" s="11">
        <v>50.166666666666664</v>
      </c>
      <c r="F1703" s="8" t="s">
        <v>162</v>
      </c>
      <c r="G1703" s="8">
        <v>49.9</v>
      </c>
      <c r="H1703" s="8">
        <v>53.4</v>
      </c>
      <c r="I1703" s="8">
        <v>46.2</v>
      </c>
      <c r="J1703" s="8" t="s">
        <v>160</v>
      </c>
    </row>
    <row r="1704" spans="1:10" x14ac:dyDescent="0.15">
      <c r="A1704" s="8">
        <v>2012</v>
      </c>
      <c r="B1704" s="9">
        <v>40815</v>
      </c>
      <c r="C1704" s="10">
        <v>404</v>
      </c>
      <c r="D1704" s="11">
        <v>49.833333333333336</v>
      </c>
      <c r="E1704" s="11">
        <v>50.166666666666664</v>
      </c>
      <c r="F1704" s="8" t="s">
        <v>162</v>
      </c>
      <c r="G1704" s="8">
        <v>49.9</v>
      </c>
      <c r="H1704" s="8">
        <v>53.4</v>
      </c>
      <c r="I1704" s="8">
        <v>46.2</v>
      </c>
      <c r="J1704" s="8" t="s">
        <v>160</v>
      </c>
    </row>
    <row r="1705" spans="1:10" x14ac:dyDescent="0.15">
      <c r="A1705" s="8">
        <v>2012</v>
      </c>
      <c r="B1705" s="9">
        <v>40816</v>
      </c>
      <c r="C1705" s="10">
        <v>403</v>
      </c>
      <c r="D1705" s="11">
        <v>49.833333333333336</v>
      </c>
      <c r="E1705" s="11">
        <v>50.166666666666664</v>
      </c>
      <c r="F1705" s="8" t="s">
        <v>162</v>
      </c>
      <c r="G1705" s="8">
        <v>49.9</v>
      </c>
      <c r="H1705" s="8">
        <v>53.4</v>
      </c>
      <c r="I1705" s="8">
        <v>46.2</v>
      </c>
      <c r="J1705" s="8" t="s">
        <v>160</v>
      </c>
    </row>
    <row r="1706" spans="1:10" x14ac:dyDescent="0.15">
      <c r="A1706" s="8">
        <v>2012</v>
      </c>
      <c r="B1706" s="9">
        <v>40817</v>
      </c>
      <c r="C1706" s="10">
        <v>402</v>
      </c>
      <c r="D1706" s="11">
        <v>49.833333333333336</v>
      </c>
      <c r="E1706" s="11">
        <v>50.166666666666664</v>
      </c>
      <c r="F1706" s="8" t="s">
        <v>162</v>
      </c>
      <c r="G1706" s="8">
        <v>49.9</v>
      </c>
      <c r="H1706" s="8">
        <v>53.4</v>
      </c>
      <c r="I1706" s="8">
        <v>46.2</v>
      </c>
      <c r="J1706" s="8" t="s">
        <v>160</v>
      </c>
    </row>
    <row r="1707" spans="1:10" x14ac:dyDescent="0.15">
      <c r="A1707" s="8">
        <v>2012</v>
      </c>
      <c r="B1707" s="9">
        <v>40818</v>
      </c>
      <c r="C1707" s="10">
        <v>401</v>
      </c>
      <c r="D1707" s="11">
        <v>49.833333333333336</v>
      </c>
      <c r="E1707" s="11">
        <v>50.166666666666664</v>
      </c>
      <c r="F1707" s="8" t="s">
        <v>162</v>
      </c>
      <c r="G1707" s="8">
        <v>49.9</v>
      </c>
      <c r="H1707" s="8">
        <v>53.4</v>
      </c>
      <c r="I1707" s="8">
        <v>46.2</v>
      </c>
      <c r="J1707" s="8" t="s">
        <v>160</v>
      </c>
    </row>
    <row r="1708" spans="1:10" x14ac:dyDescent="0.15">
      <c r="A1708" s="8">
        <v>2012</v>
      </c>
      <c r="B1708" s="9">
        <v>40819</v>
      </c>
      <c r="C1708" s="10">
        <v>400</v>
      </c>
      <c r="D1708" s="11">
        <v>49.833333333333336</v>
      </c>
      <c r="E1708" s="11">
        <v>50.166666666666664</v>
      </c>
      <c r="F1708" s="8" t="s">
        <v>162</v>
      </c>
      <c r="G1708" s="8">
        <v>49.9</v>
      </c>
      <c r="H1708" s="8">
        <v>53.4</v>
      </c>
      <c r="I1708" s="8">
        <v>46.2</v>
      </c>
      <c r="J1708" s="8" t="s">
        <v>160</v>
      </c>
    </row>
    <row r="1709" spans="1:10" x14ac:dyDescent="0.15">
      <c r="A1709" s="8">
        <v>2012</v>
      </c>
      <c r="B1709" s="9">
        <v>40820</v>
      </c>
      <c r="C1709" s="10">
        <v>399</v>
      </c>
      <c r="D1709" s="11">
        <v>49.833333333333336</v>
      </c>
      <c r="E1709" s="11">
        <v>50.166666666666664</v>
      </c>
      <c r="F1709" s="8" t="s">
        <v>162</v>
      </c>
      <c r="G1709" s="8">
        <v>49.9</v>
      </c>
      <c r="H1709" s="8">
        <v>53.4</v>
      </c>
      <c r="I1709" s="8">
        <v>46.2</v>
      </c>
      <c r="J1709" s="8" t="s">
        <v>160</v>
      </c>
    </row>
    <row r="1710" spans="1:10" x14ac:dyDescent="0.15">
      <c r="A1710" s="8">
        <v>2012</v>
      </c>
      <c r="B1710" s="9">
        <v>40821</v>
      </c>
      <c r="C1710" s="10">
        <v>398</v>
      </c>
      <c r="D1710" s="11">
        <v>49.833333333333336</v>
      </c>
      <c r="E1710" s="11">
        <v>50.166666666666664</v>
      </c>
      <c r="F1710" s="8" t="s">
        <v>162</v>
      </c>
      <c r="G1710" s="8">
        <v>49.9</v>
      </c>
      <c r="H1710" s="8">
        <v>53.4</v>
      </c>
      <c r="I1710" s="8">
        <v>46.2</v>
      </c>
      <c r="J1710" s="8" t="s">
        <v>160</v>
      </c>
    </row>
    <row r="1711" spans="1:10" x14ac:dyDescent="0.15">
      <c r="A1711" s="8">
        <v>2012</v>
      </c>
      <c r="B1711" s="9">
        <v>40822</v>
      </c>
      <c r="C1711" s="10">
        <v>397</v>
      </c>
      <c r="D1711" s="11">
        <v>49.833333333333336</v>
      </c>
      <c r="E1711" s="11">
        <v>50.166666666666664</v>
      </c>
      <c r="F1711" s="8" t="s">
        <v>162</v>
      </c>
      <c r="G1711" s="8">
        <v>49.9</v>
      </c>
      <c r="H1711" s="8">
        <v>53.4</v>
      </c>
      <c r="I1711" s="8">
        <v>46.2</v>
      </c>
      <c r="J1711" s="8" t="s">
        <v>160</v>
      </c>
    </row>
    <row r="1712" spans="1:10" x14ac:dyDescent="0.15">
      <c r="A1712" s="8">
        <v>2012</v>
      </c>
      <c r="B1712" s="9">
        <v>40823</v>
      </c>
      <c r="C1712" s="10">
        <v>396</v>
      </c>
      <c r="D1712" s="11">
        <v>49.833333333333336</v>
      </c>
      <c r="E1712" s="11">
        <v>50.166666666666664</v>
      </c>
      <c r="F1712" s="8" t="s">
        <v>162</v>
      </c>
      <c r="G1712" s="8">
        <v>49.9</v>
      </c>
      <c r="H1712" s="8">
        <v>53.4</v>
      </c>
      <c r="I1712" s="8">
        <v>46.2</v>
      </c>
      <c r="J1712" s="8" t="s">
        <v>160</v>
      </c>
    </row>
    <row r="1713" spans="1:10" x14ac:dyDescent="0.15">
      <c r="A1713" s="8">
        <v>2012</v>
      </c>
      <c r="B1713" s="9">
        <v>40824</v>
      </c>
      <c r="C1713" s="10">
        <v>395</v>
      </c>
      <c r="D1713" s="11">
        <v>49.833333333333336</v>
      </c>
      <c r="E1713" s="11">
        <v>50.166666666666664</v>
      </c>
      <c r="F1713" s="8" t="s">
        <v>162</v>
      </c>
      <c r="G1713" s="8">
        <v>49.9</v>
      </c>
      <c r="H1713" s="8">
        <v>53.4</v>
      </c>
      <c r="I1713" s="8">
        <v>46.2</v>
      </c>
      <c r="J1713" s="8" t="s">
        <v>160</v>
      </c>
    </row>
    <row r="1714" spans="1:10" x14ac:dyDescent="0.15">
      <c r="A1714" s="8">
        <v>2012</v>
      </c>
      <c r="B1714" s="9">
        <v>40825</v>
      </c>
      <c r="C1714" s="10">
        <v>394</v>
      </c>
      <c r="D1714" s="11">
        <v>49.833333333333336</v>
      </c>
      <c r="E1714" s="11">
        <v>50.166666666666664</v>
      </c>
      <c r="F1714" s="8" t="s">
        <v>162</v>
      </c>
      <c r="G1714" s="8">
        <v>49.9</v>
      </c>
      <c r="H1714" s="8">
        <v>53.4</v>
      </c>
      <c r="I1714" s="8">
        <v>46.2</v>
      </c>
      <c r="J1714" s="8" t="s">
        <v>160</v>
      </c>
    </row>
    <row r="1715" spans="1:10" x14ac:dyDescent="0.15">
      <c r="A1715" s="8">
        <v>2012</v>
      </c>
      <c r="B1715" s="9">
        <v>40826</v>
      </c>
      <c r="C1715" s="10">
        <v>393</v>
      </c>
      <c r="D1715" s="11">
        <v>49.833333333333336</v>
      </c>
      <c r="E1715" s="11">
        <v>50.166666666666664</v>
      </c>
      <c r="F1715" s="8" t="s">
        <v>162</v>
      </c>
      <c r="G1715" s="8">
        <v>49.9</v>
      </c>
      <c r="H1715" s="8">
        <v>53.4</v>
      </c>
      <c r="I1715" s="8">
        <v>46.2</v>
      </c>
      <c r="J1715" s="8" t="s">
        <v>160</v>
      </c>
    </row>
    <row r="1716" spans="1:10" x14ac:dyDescent="0.15">
      <c r="A1716" s="8">
        <v>2012</v>
      </c>
      <c r="B1716" s="9">
        <v>40827</v>
      </c>
      <c r="C1716" s="10">
        <v>392</v>
      </c>
      <c r="D1716" s="11">
        <v>49.833333333333336</v>
      </c>
      <c r="E1716" s="11">
        <v>50.166666666666664</v>
      </c>
      <c r="F1716" s="8" t="s">
        <v>162</v>
      </c>
      <c r="G1716" s="8">
        <v>49.9</v>
      </c>
      <c r="H1716" s="8">
        <v>53.4</v>
      </c>
      <c r="I1716" s="8">
        <v>46.2</v>
      </c>
      <c r="J1716" s="8" t="s">
        <v>160</v>
      </c>
    </row>
    <row r="1717" spans="1:10" x14ac:dyDescent="0.15">
      <c r="A1717" s="8">
        <v>2012</v>
      </c>
      <c r="B1717" s="9">
        <v>40828</v>
      </c>
      <c r="C1717" s="10">
        <v>391</v>
      </c>
      <c r="D1717" s="11">
        <v>49.833333333333336</v>
      </c>
      <c r="E1717" s="11">
        <v>50.166666666666664</v>
      </c>
      <c r="F1717" s="8" t="s">
        <v>162</v>
      </c>
      <c r="G1717" s="8">
        <v>49.9</v>
      </c>
      <c r="H1717" s="8">
        <v>53.4</v>
      </c>
      <c r="I1717" s="8">
        <v>46.2</v>
      </c>
      <c r="J1717" s="8" t="s">
        <v>160</v>
      </c>
    </row>
    <row r="1718" spans="1:10" x14ac:dyDescent="0.15">
      <c r="A1718" s="8">
        <v>2012</v>
      </c>
      <c r="B1718" s="9">
        <v>40829</v>
      </c>
      <c r="C1718" s="10">
        <v>390</v>
      </c>
      <c r="D1718" s="11">
        <v>49.833333333333336</v>
      </c>
      <c r="E1718" s="11">
        <v>50.166666666666664</v>
      </c>
      <c r="F1718" s="8" t="s">
        <v>162</v>
      </c>
      <c r="G1718" s="8">
        <v>49.9</v>
      </c>
      <c r="H1718" s="8">
        <v>53.4</v>
      </c>
      <c r="I1718" s="8">
        <v>46.2</v>
      </c>
      <c r="J1718" s="8" t="s">
        <v>160</v>
      </c>
    </row>
    <row r="1719" spans="1:10" x14ac:dyDescent="0.15">
      <c r="A1719" s="8">
        <v>2012</v>
      </c>
      <c r="B1719" s="9">
        <v>40830</v>
      </c>
      <c r="C1719" s="10">
        <v>389</v>
      </c>
      <c r="D1719" s="11">
        <v>49.833333333333336</v>
      </c>
      <c r="E1719" s="11">
        <v>50.166666666666664</v>
      </c>
      <c r="F1719" s="8" t="s">
        <v>162</v>
      </c>
      <c r="G1719" s="8">
        <v>49.9</v>
      </c>
      <c r="H1719" s="8">
        <v>53.4</v>
      </c>
      <c r="I1719" s="8">
        <v>46.2</v>
      </c>
      <c r="J1719" s="8" t="s">
        <v>160</v>
      </c>
    </row>
    <row r="1720" spans="1:10" x14ac:dyDescent="0.15">
      <c r="A1720" s="8">
        <v>2012</v>
      </c>
      <c r="B1720" s="9">
        <v>40831</v>
      </c>
      <c r="C1720" s="10">
        <v>388</v>
      </c>
      <c r="D1720" s="11">
        <v>49.833333333333336</v>
      </c>
      <c r="E1720" s="11">
        <v>50.166666666666664</v>
      </c>
      <c r="F1720" s="8" t="s">
        <v>162</v>
      </c>
      <c r="G1720" s="8">
        <v>49.9</v>
      </c>
      <c r="H1720" s="8">
        <v>53.4</v>
      </c>
      <c r="I1720" s="8">
        <v>46.2</v>
      </c>
      <c r="J1720" s="8" t="s">
        <v>160</v>
      </c>
    </row>
    <row r="1721" spans="1:10" x14ac:dyDescent="0.15">
      <c r="A1721" s="8">
        <v>2012</v>
      </c>
      <c r="B1721" s="9">
        <v>40832</v>
      </c>
      <c r="C1721" s="10">
        <v>387</v>
      </c>
      <c r="D1721" s="11">
        <v>49.833333333333336</v>
      </c>
      <c r="E1721" s="11">
        <v>50.166666666666664</v>
      </c>
      <c r="F1721" s="8" t="s">
        <v>162</v>
      </c>
      <c r="G1721" s="8">
        <v>49.9</v>
      </c>
      <c r="H1721" s="8">
        <v>53.4</v>
      </c>
      <c r="I1721" s="8">
        <v>46.2</v>
      </c>
      <c r="J1721" s="8" t="s">
        <v>160</v>
      </c>
    </row>
    <row r="1722" spans="1:10" x14ac:dyDescent="0.15">
      <c r="A1722" s="8">
        <v>2012</v>
      </c>
      <c r="B1722" s="9">
        <v>40833</v>
      </c>
      <c r="C1722" s="10">
        <v>386</v>
      </c>
      <c r="D1722" s="11">
        <v>49.833333333333336</v>
      </c>
      <c r="E1722" s="11">
        <v>50.166666666666664</v>
      </c>
      <c r="F1722" s="8" t="s">
        <v>162</v>
      </c>
      <c r="G1722" s="8">
        <v>49.9</v>
      </c>
      <c r="H1722" s="8">
        <v>53.4</v>
      </c>
      <c r="I1722" s="8">
        <v>46.2</v>
      </c>
      <c r="J1722" s="8" t="s">
        <v>160</v>
      </c>
    </row>
    <row r="1723" spans="1:10" x14ac:dyDescent="0.15">
      <c r="A1723" s="8">
        <v>2012</v>
      </c>
      <c r="B1723" s="9">
        <v>40834</v>
      </c>
      <c r="C1723" s="10">
        <v>385</v>
      </c>
      <c r="D1723" s="11">
        <v>49.833333333333336</v>
      </c>
      <c r="E1723" s="11">
        <v>50.166666666666664</v>
      </c>
      <c r="F1723" s="8" t="s">
        <v>162</v>
      </c>
      <c r="G1723" s="8">
        <v>49.9</v>
      </c>
      <c r="H1723" s="8">
        <v>53.4</v>
      </c>
      <c r="I1723" s="8">
        <v>46.2</v>
      </c>
      <c r="J1723" s="8" t="s">
        <v>160</v>
      </c>
    </row>
    <row r="1724" spans="1:10" x14ac:dyDescent="0.15">
      <c r="A1724" s="8">
        <v>2012</v>
      </c>
      <c r="B1724" s="9">
        <v>40835</v>
      </c>
      <c r="C1724" s="10">
        <v>384</v>
      </c>
      <c r="D1724" s="11">
        <v>49.833333333333336</v>
      </c>
      <c r="E1724" s="11">
        <v>50.166666666666664</v>
      </c>
      <c r="F1724" s="8" t="s">
        <v>162</v>
      </c>
      <c r="G1724" s="8">
        <v>49.9</v>
      </c>
      <c r="H1724" s="8">
        <v>53.4</v>
      </c>
      <c r="I1724" s="8">
        <v>46.2</v>
      </c>
      <c r="J1724" s="8" t="s">
        <v>160</v>
      </c>
    </row>
    <row r="1725" spans="1:10" x14ac:dyDescent="0.15">
      <c r="A1725" s="8">
        <v>2012</v>
      </c>
      <c r="B1725" s="9">
        <v>40836</v>
      </c>
      <c r="C1725" s="10">
        <v>383</v>
      </c>
      <c r="D1725" s="11">
        <v>49.833333333333336</v>
      </c>
      <c r="E1725" s="11">
        <v>50.166666666666664</v>
      </c>
      <c r="F1725" s="8" t="s">
        <v>162</v>
      </c>
      <c r="G1725" s="8">
        <v>49.9</v>
      </c>
      <c r="H1725" s="8">
        <v>53.4</v>
      </c>
      <c r="I1725" s="8">
        <v>46.2</v>
      </c>
      <c r="J1725" s="8" t="s">
        <v>160</v>
      </c>
    </row>
    <row r="1726" spans="1:10" x14ac:dyDescent="0.15">
      <c r="A1726" s="8">
        <v>2012</v>
      </c>
      <c r="B1726" s="9">
        <v>40837</v>
      </c>
      <c r="C1726" s="10">
        <v>382</v>
      </c>
      <c r="D1726" s="11">
        <v>49.833333333333336</v>
      </c>
      <c r="E1726" s="11">
        <v>50.166666666666664</v>
      </c>
      <c r="F1726" s="8" t="s">
        <v>162</v>
      </c>
      <c r="G1726" s="8">
        <v>49.9</v>
      </c>
      <c r="H1726" s="8">
        <v>53.4</v>
      </c>
      <c r="I1726" s="8">
        <v>46.2</v>
      </c>
      <c r="J1726" s="8" t="s">
        <v>160</v>
      </c>
    </row>
    <row r="1727" spans="1:10" x14ac:dyDescent="0.15">
      <c r="A1727" s="8">
        <v>2012</v>
      </c>
      <c r="B1727" s="9">
        <v>40838</v>
      </c>
      <c r="C1727" s="10">
        <v>381</v>
      </c>
      <c r="D1727" s="11">
        <v>49.833333333333336</v>
      </c>
      <c r="E1727" s="11">
        <v>50.166666666666664</v>
      </c>
      <c r="F1727" s="8" t="s">
        <v>162</v>
      </c>
      <c r="G1727" s="8">
        <v>49.9</v>
      </c>
      <c r="H1727" s="8">
        <v>53.4</v>
      </c>
      <c r="I1727" s="8">
        <v>46.2</v>
      </c>
      <c r="J1727" s="8" t="s">
        <v>160</v>
      </c>
    </row>
    <row r="1728" spans="1:10" x14ac:dyDescent="0.15">
      <c r="A1728" s="8">
        <v>2012</v>
      </c>
      <c r="B1728" s="9">
        <v>40839</v>
      </c>
      <c r="C1728" s="10">
        <v>380</v>
      </c>
      <c r="D1728" s="11">
        <v>49.833333333333336</v>
      </c>
      <c r="E1728" s="11">
        <v>50.166666666666664</v>
      </c>
      <c r="F1728" s="8" t="s">
        <v>162</v>
      </c>
      <c r="G1728" s="8">
        <v>49.9</v>
      </c>
      <c r="H1728" s="8">
        <v>53.4</v>
      </c>
      <c r="I1728" s="8">
        <v>46.2</v>
      </c>
      <c r="J1728" s="8" t="s">
        <v>160</v>
      </c>
    </row>
    <row r="1729" spans="1:10" x14ac:dyDescent="0.15">
      <c r="A1729" s="8">
        <v>2012</v>
      </c>
      <c r="B1729" s="9">
        <v>40840</v>
      </c>
      <c r="C1729" s="10">
        <v>379</v>
      </c>
      <c r="D1729" s="11">
        <v>49.833333333333336</v>
      </c>
      <c r="E1729" s="11">
        <v>50.166666666666664</v>
      </c>
      <c r="F1729" s="8" t="s">
        <v>162</v>
      </c>
      <c r="G1729" s="8">
        <v>49.9</v>
      </c>
      <c r="H1729" s="8">
        <v>53.4</v>
      </c>
      <c r="I1729" s="8">
        <v>46.2</v>
      </c>
      <c r="J1729" s="8" t="s">
        <v>160</v>
      </c>
    </row>
    <row r="1730" spans="1:10" x14ac:dyDescent="0.15">
      <c r="A1730" s="8">
        <v>2012</v>
      </c>
      <c r="B1730" s="9">
        <v>40841</v>
      </c>
      <c r="C1730" s="10">
        <v>378</v>
      </c>
      <c r="D1730" s="11">
        <v>49.833333333333336</v>
      </c>
      <c r="E1730" s="11">
        <v>50.166666666666664</v>
      </c>
      <c r="F1730" s="8" t="s">
        <v>162</v>
      </c>
      <c r="G1730" s="8">
        <v>49.9</v>
      </c>
      <c r="H1730" s="8">
        <v>53.4</v>
      </c>
      <c r="I1730" s="8">
        <v>46.2</v>
      </c>
      <c r="J1730" s="8" t="s">
        <v>160</v>
      </c>
    </row>
    <row r="1731" spans="1:10" x14ac:dyDescent="0.15">
      <c r="A1731" s="8">
        <v>2012</v>
      </c>
      <c r="B1731" s="9">
        <v>40842</v>
      </c>
      <c r="C1731" s="10">
        <v>377</v>
      </c>
      <c r="D1731" s="11">
        <v>49.833333333333336</v>
      </c>
      <c r="E1731" s="11">
        <v>50.166666666666664</v>
      </c>
      <c r="F1731" s="8" t="s">
        <v>162</v>
      </c>
      <c r="G1731" s="8">
        <v>49.9</v>
      </c>
      <c r="H1731" s="8">
        <v>53.4</v>
      </c>
      <c r="I1731" s="8">
        <v>46.2</v>
      </c>
      <c r="J1731" s="8" t="s">
        <v>160</v>
      </c>
    </row>
    <row r="1732" spans="1:10" x14ac:dyDescent="0.15">
      <c r="A1732" s="8">
        <v>2012</v>
      </c>
      <c r="B1732" s="9">
        <v>40843</v>
      </c>
      <c r="C1732" s="10">
        <v>376</v>
      </c>
      <c r="D1732" s="11">
        <v>50.366666666666667</v>
      </c>
      <c r="E1732" s="11">
        <v>49.633333333333333</v>
      </c>
      <c r="F1732" s="8" t="s">
        <v>162</v>
      </c>
      <c r="G1732" s="8">
        <v>49.9</v>
      </c>
      <c r="H1732" s="8">
        <v>53.4</v>
      </c>
      <c r="I1732" s="8">
        <v>47.8</v>
      </c>
      <c r="J1732" s="8" t="s">
        <v>160</v>
      </c>
    </row>
    <row r="1733" spans="1:10" x14ac:dyDescent="0.15">
      <c r="A1733" s="8">
        <v>2012</v>
      </c>
      <c r="B1733" s="9">
        <v>40844</v>
      </c>
      <c r="C1733" s="10">
        <v>375</v>
      </c>
      <c r="D1733" s="11">
        <v>50.366666666666667</v>
      </c>
      <c r="E1733" s="11">
        <v>49.633333333333333</v>
      </c>
      <c r="F1733" s="8" t="s">
        <v>162</v>
      </c>
      <c r="G1733" s="8">
        <v>49.9</v>
      </c>
      <c r="H1733" s="8">
        <v>53.4</v>
      </c>
      <c r="I1733" s="8">
        <v>47.8</v>
      </c>
      <c r="J1733" s="8" t="s">
        <v>160</v>
      </c>
    </row>
    <row r="1734" spans="1:10" x14ac:dyDescent="0.15">
      <c r="A1734" s="8">
        <v>2012</v>
      </c>
      <c r="B1734" s="9">
        <v>40845</v>
      </c>
      <c r="C1734" s="10">
        <v>374</v>
      </c>
      <c r="D1734" s="11">
        <v>50.366666666666667</v>
      </c>
      <c r="E1734" s="11">
        <v>49.633333333333333</v>
      </c>
      <c r="F1734" s="8" t="s">
        <v>162</v>
      </c>
      <c r="G1734" s="8">
        <v>49.9</v>
      </c>
      <c r="H1734" s="8">
        <v>53.4</v>
      </c>
      <c r="I1734" s="8">
        <v>47.8</v>
      </c>
      <c r="J1734" s="8" t="s">
        <v>160</v>
      </c>
    </row>
    <row r="1735" spans="1:10" x14ac:dyDescent="0.15">
      <c r="A1735" s="8">
        <v>2012</v>
      </c>
      <c r="B1735" s="9">
        <v>40846</v>
      </c>
      <c r="C1735" s="10">
        <v>373</v>
      </c>
      <c r="D1735" s="11">
        <v>49.233333333333327</v>
      </c>
      <c r="E1735" s="11">
        <v>50.766666666666673</v>
      </c>
      <c r="F1735" s="8" t="s">
        <v>162</v>
      </c>
      <c r="G1735" s="8">
        <v>49.9</v>
      </c>
      <c r="H1735" s="8">
        <v>50</v>
      </c>
      <c r="I1735" s="8">
        <v>47.8</v>
      </c>
      <c r="J1735" s="8" t="s">
        <v>160</v>
      </c>
    </row>
    <row r="1736" spans="1:10" x14ac:dyDescent="0.15">
      <c r="A1736" s="8">
        <v>2012</v>
      </c>
      <c r="B1736" s="9">
        <v>40847</v>
      </c>
      <c r="C1736" s="10">
        <v>372</v>
      </c>
      <c r="D1736" s="11">
        <v>49.233333333333327</v>
      </c>
      <c r="E1736" s="11">
        <v>50.766666666666673</v>
      </c>
      <c r="F1736" s="8" t="s">
        <v>162</v>
      </c>
      <c r="G1736" s="8">
        <v>49.9</v>
      </c>
      <c r="H1736" s="8">
        <v>50</v>
      </c>
      <c r="I1736" s="8">
        <v>47.8</v>
      </c>
      <c r="J1736" s="8" t="s">
        <v>160</v>
      </c>
    </row>
    <row r="1737" spans="1:10" x14ac:dyDescent="0.15">
      <c r="A1737" s="8">
        <v>2012</v>
      </c>
      <c r="B1737" s="9">
        <v>40848</v>
      </c>
      <c r="C1737" s="10">
        <v>371</v>
      </c>
      <c r="D1737" s="11">
        <v>49.233333333333327</v>
      </c>
      <c r="E1737" s="11">
        <v>50.766666666666673</v>
      </c>
      <c r="F1737" s="8" t="s">
        <v>162</v>
      </c>
      <c r="G1737" s="8">
        <v>49.9</v>
      </c>
      <c r="H1737" s="8">
        <v>50</v>
      </c>
      <c r="I1737" s="8">
        <v>47.8</v>
      </c>
      <c r="J1737" s="8" t="s">
        <v>160</v>
      </c>
    </row>
    <row r="1738" spans="1:10" x14ac:dyDescent="0.15">
      <c r="A1738" s="8">
        <v>2012</v>
      </c>
      <c r="B1738" s="9">
        <v>40849</v>
      </c>
      <c r="C1738" s="10">
        <v>370</v>
      </c>
      <c r="D1738" s="11">
        <v>49.233333333333327</v>
      </c>
      <c r="E1738" s="11">
        <v>50.766666666666673</v>
      </c>
      <c r="F1738" s="8" t="s">
        <v>162</v>
      </c>
      <c r="G1738" s="8">
        <v>49.9</v>
      </c>
      <c r="H1738" s="8">
        <v>50</v>
      </c>
      <c r="I1738" s="8">
        <v>47.8</v>
      </c>
      <c r="J1738" s="8" t="s">
        <v>160</v>
      </c>
    </row>
    <row r="1739" spans="1:10" x14ac:dyDescent="0.15">
      <c r="A1739" s="8">
        <v>2012</v>
      </c>
      <c r="B1739" s="9">
        <v>40850</v>
      </c>
      <c r="C1739" s="10">
        <v>369</v>
      </c>
      <c r="D1739" s="11">
        <v>48.133333333333326</v>
      </c>
      <c r="E1739" s="11">
        <v>51.866666666666674</v>
      </c>
      <c r="F1739" s="8" t="s">
        <v>162</v>
      </c>
      <c r="G1739" s="8">
        <v>46.6</v>
      </c>
      <c r="H1739" s="8">
        <v>50</v>
      </c>
      <c r="I1739" s="8">
        <v>47.8</v>
      </c>
      <c r="J1739" s="8" t="s">
        <v>160</v>
      </c>
    </row>
    <row r="1740" spans="1:10" x14ac:dyDescent="0.15">
      <c r="A1740" s="8">
        <v>2012</v>
      </c>
      <c r="B1740" s="9">
        <v>40851</v>
      </c>
      <c r="C1740" s="10">
        <v>368</v>
      </c>
      <c r="D1740" s="11">
        <v>48.133333333333326</v>
      </c>
      <c r="E1740" s="11">
        <v>51.866666666666674</v>
      </c>
      <c r="F1740" s="8" t="s">
        <v>162</v>
      </c>
      <c r="G1740" s="8">
        <v>46.6</v>
      </c>
      <c r="H1740" s="8">
        <v>50</v>
      </c>
      <c r="I1740" s="8">
        <v>47.8</v>
      </c>
      <c r="J1740" s="8" t="s">
        <v>160</v>
      </c>
    </row>
    <row r="1741" spans="1:10" x14ac:dyDescent="0.15">
      <c r="A1741" s="8">
        <v>2012</v>
      </c>
      <c r="B1741" s="9">
        <v>40852</v>
      </c>
      <c r="C1741" s="10">
        <v>367</v>
      </c>
      <c r="D1741" s="11">
        <v>48.133333333333326</v>
      </c>
      <c r="E1741" s="11">
        <v>51.866666666666674</v>
      </c>
      <c r="F1741" s="8" t="s">
        <v>162</v>
      </c>
      <c r="G1741" s="8">
        <v>46.6</v>
      </c>
      <c r="H1741" s="8">
        <v>50</v>
      </c>
      <c r="I1741" s="8">
        <v>47.8</v>
      </c>
      <c r="J1741" s="8" t="s">
        <v>160</v>
      </c>
    </row>
    <row r="1742" spans="1:10" x14ac:dyDescent="0.15">
      <c r="A1742" s="8">
        <v>2012</v>
      </c>
      <c r="B1742" s="9">
        <v>40853</v>
      </c>
      <c r="C1742" s="10">
        <v>366</v>
      </c>
      <c r="D1742" s="11">
        <v>48.133333333333326</v>
      </c>
      <c r="E1742" s="11">
        <v>51.866666666666674</v>
      </c>
      <c r="F1742" s="8" t="s">
        <v>162</v>
      </c>
      <c r="G1742" s="8">
        <v>46.6</v>
      </c>
      <c r="H1742" s="8">
        <v>50</v>
      </c>
      <c r="I1742" s="8">
        <v>47.8</v>
      </c>
      <c r="J1742" s="8" t="s">
        <v>160</v>
      </c>
    </row>
    <row r="1743" spans="1:10" x14ac:dyDescent="0.15">
      <c r="A1743" s="8">
        <v>2012</v>
      </c>
      <c r="B1743" s="9">
        <v>40854</v>
      </c>
      <c r="C1743" s="10">
        <v>365</v>
      </c>
      <c r="D1743" s="11">
        <v>48.133333333333326</v>
      </c>
      <c r="E1743" s="11">
        <v>51.866666666666674</v>
      </c>
      <c r="F1743" s="8" t="s">
        <v>162</v>
      </c>
      <c r="G1743" s="8">
        <v>46.6</v>
      </c>
      <c r="H1743" s="8">
        <v>50</v>
      </c>
      <c r="I1743" s="8">
        <v>47.8</v>
      </c>
      <c r="J1743" s="8" t="s">
        <v>160</v>
      </c>
    </row>
    <row r="1744" spans="1:10" x14ac:dyDescent="0.15">
      <c r="A1744" s="8">
        <v>2012</v>
      </c>
      <c r="B1744" s="9">
        <v>40855</v>
      </c>
      <c r="C1744" s="10">
        <v>364</v>
      </c>
      <c r="D1744" s="11">
        <v>48.133333333333326</v>
      </c>
      <c r="E1744" s="11">
        <v>51.866666666666674</v>
      </c>
      <c r="F1744" s="8" t="s">
        <v>162</v>
      </c>
      <c r="G1744" s="8">
        <v>46.6</v>
      </c>
      <c r="H1744" s="8">
        <v>50</v>
      </c>
      <c r="I1744" s="8">
        <v>47.8</v>
      </c>
      <c r="J1744" s="8" t="s">
        <v>160</v>
      </c>
    </row>
    <row r="1745" spans="1:10" x14ac:dyDescent="0.15">
      <c r="A1745" s="8">
        <v>2012</v>
      </c>
      <c r="B1745" s="9">
        <v>40856</v>
      </c>
      <c r="C1745" s="10">
        <v>363</v>
      </c>
      <c r="D1745" s="11">
        <v>48.133333333333326</v>
      </c>
      <c r="E1745" s="11">
        <v>51.866666666666674</v>
      </c>
      <c r="F1745" s="8" t="s">
        <v>162</v>
      </c>
      <c r="G1745" s="8">
        <v>46.6</v>
      </c>
      <c r="H1745" s="8">
        <v>50</v>
      </c>
      <c r="I1745" s="8">
        <v>47.8</v>
      </c>
      <c r="J1745" s="8" t="s">
        <v>160</v>
      </c>
    </row>
    <row r="1746" spans="1:10" x14ac:dyDescent="0.15">
      <c r="A1746" s="8">
        <v>2012</v>
      </c>
      <c r="B1746" s="9">
        <v>40857</v>
      </c>
      <c r="C1746" s="10">
        <v>362</v>
      </c>
      <c r="D1746" s="11">
        <v>48.133333333333326</v>
      </c>
      <c r="E1746" s="11">
        <v>51.866666666666674</v>
      </c>
      <c r="F1746" s="8" t="s">
        <v>162</v>
      </c>
      <c r="G1746" s="8">
        <v>46.6</v>
      </c>
      <c r="H1746" s="8">
        <v>50</v>
      </c>
      <c r="I1746" s="8">
        <v>47.8</v>
      </c>
      <c r="J1746" s="8" t="s">
        <v>160</v>
      </c>
    </row>
    <row r="1747" spans="1:10" x14ac:dyDescent="0.15">
      <c r="A1747" s="8">
        <v>2012</v>
      </c>
      <c r="B1747" s="9">
        <v>40858</v>
      </c>
      <c r="C1747" s="10">
        <v>361</v>
      </c>
      <c r="D1747" s="11">
        <v>48.133333333333326</v>
      </c>
      <c r="E1747" s="11">
        <v>51.866666666666674</v>
      </c>
      <c r="F1747" s="8" t="s">
        <v>162</v>
      </c>
      <c r="G1747" s="8">
        <v>46.6</v>
      </c>
      <c r="H1747" s="8">
        <v>50</v>
      </c>
      <c r="I1747" s="8">
        <v>47.8</v>
      </c>
      <c r="J1747" s="8" t="s">
        <v>160</v>
      </c>
    </row>
    <row r="1748" spans="1:10" x14ac:dyDescent="0.15">
      <c r="A1748" s="8">
        <v>2012</v>
      </c>
      <c r="B1748" s="9">
        <v>40859</v>
      </c>
      <c r="C1748" s="10">
        <v>360</v>
      </c>
      <c r="D1748" s="11">
        <v>48.133333333333326</v>
      </c>
      <c r="E1748" s="11">
        <v>51.866666666666674</v>
      </c>
      <c r="F1748" s="8" t="s">
        <v>162</v>
      </c>
      <c r="G1748" s="8">
        <v>46.6</v>
      </c>
      <c r="H1748" s="8">
        <v>50</v>
      </c>
      <c r="I1748" s="8">
        <v>47.8</v>
      </c>
      <c r="J1748" s="8" t="s">
        <v>160</v>
      </c>
    </row>
    <row r="1749" spans="1:10" x14ac:dyDescent="0.15">
      <c r="A1749" s="8">
        <v>2012</v>
      </c>
      <c r="B1749" s="9">
        <v>40860</v>
      </c>
      <c r="C1749" s="10">
        <v>359</v>
      </c>
      <c r="D1749" s="11">
        <v>48.133333333333326</v>
      </c>
      <c r="E1749" s="11">
        <v>51.866666666666674</v>
      </c>
      <c r="F1749" s="8" t="s">
        <v>162</v>
      </c>
      <c r="G1749" s="8">
        <v>46.6</v>
      </c>
      <c r="H1749" s="8">
        <v>50</v>
      </c>
      <c r="I1749" s="8">
        <v>47.8</v>
      </c>
      <c r="J1749" s="8" t="s">
        <v>160</v>
      </c>
    </row>
    <row r="1750" spans="1:10" x14ac:dyDescent="0.15">
      <c r="A1750" s="8">
        <v>2012</v>
      </c>
      <c r="B1750" s="9">
        <v>40861</v>
      </c>
      <c r="C1750" s="10">
        <v>358</v>
      </c>
      <c r="D1750" s="11">
        <v>48.133333333333326</v>
      </c>
      <c r="E1750" s="11">
        <v>51.866666666666674</v>
      </c>
      <c r="F1750" s="8" t="s">
        <v>162</v>
      </c>
      <c r="G1750" s="8">
        <v>46.6</v>
      </c>
      <c r="H1750" s="8">
        <v>50</v>
      </c>
      <c r="I1750" s="8">
        <v>47.8</v>
      </c>
      <c r="J1750" s="8" t="s">
        <v>160</v>
      </c>
    </row>
    <row r="1751" spans="1:10" x14ac:dyDescent="0.15">
      <c r="A1751" s="8">
        <v>2012</v>
      </c>
      <c r="B1751" s="9">
        <v>40862</v>
      </c>
      <c r="C1751" s="10">
        <v>357</v>
      </c>
      <c r="D1751" s="11">
        <v>48.133333333333326</v>
      </c>
      <c r="E1751" s="11">
        <v>51.866666666666674</v>
      </c>
      <c r="F1751" s="8" t="s">
        <v>162</v>
      </c>
      <c r="G1751" s="8">
        <v>46.6</v>
      </c>
      <c r="H1751" s="8">
        <v>50</v>
      </c>
      <c r="I1751" s="8">
        <v>47.8</v>
      </c>
      <c r="J1751" s="8" t="s">
        <v>160</v>
      </c>
    </row>
    <row r="1752" spans="1:10" x14ac:dyDescent="0.15">
      <c r="A1752" s="8">
        <v>2012</v>
      </c>
      <c r="B1752" s="9">
        <v>40863</v>
      </c>
      <c r="C1752" s="10">
        <v>356</v>
      </c>
      <c r="D1752" s="11">
        <v>48.133333333333326</v>
      </c>
      <c r="E1752" s="11">
        <v>51.866666666666674</v>
      </c>
      <c r="F1752" s="8" t="s">
        <v>162</v>
      </c>
      <c r="G1752" s="8">
        <v>46.6</v>
      </c>
      <c r="H1752" s="8">
        <v>50</v>
      </c>
      <c r="I1752" s="8">
        <v>47.8</v>
      </c>
      <c r="J1752" s="8" t="s">
        <v>160</v>
      </c>
    </row>
    <row r="1753" spans="1:10" x14ac:dyDescent="0.15">
      <c r="A1753" s="8">
        <v>2012</v>
      </c>
      <c r="B1753" s="9">
        <v>40864</v>
      </c>
      <c r="C1753" s="10">
        <v>355</v>
      </c>
      <c r="D1753" s="11">
        <v>48.133333333333326</v>
      </c>
      <c r="E1753" s="11">
        <v>51.866666666666674</v>
      </c>
      <c r="F1753" s="8" t="s">
        <v>162</v>
      </c>
      <c r="G1753" s="8">
        <v>46.6</v>
      </c>
      <c r="H1753" s="8">
        <v>50</v>
      </c>
      <c r="I1753" s="8">
        <v>47.8</v>
      </c>
      <c r="J1753" s="8" t="s">
        <v>160</v>
      </c>
    </row>
    <row r="1754" spans="1:10" x14ac:dyDescent="0.15">
      <c r="A1754" s="8">
        <v>2012</v>
      </c>
      <c r="B1754" s="9">
        <v>40865</v>
      </c>
      <c r="C1754" s="10">
        <v>354</v>
      </c>
      <c r="D1754" s="11">
        <v>48.133333333333326</v>
      </c>
      <c r="E1754" s="11">
        <v>51.866666666666674</v>
      </c>
      <c r="F1754" s="8" t="s">
        <v>162</v>
      </c>
      <c r="G1754" s="8">
        <v>46.6</v>
      </c>
      <c r="H1754" s="8">
        <v>50</v>
      </c>
      <c r="I1754" s="8">
        <v>47.8</v>
      </c>
      <c r="J1754" s="8" t="s">
        <v>160</v>
      </c>
    </row>
    <row r="1755" spans="1:10" x14ac:dyDescent="0.15">
      <c r="A1755" s="8">
        <v>2012</v>
      </c>
      <c r="B1755" s="9">
        <v>40866</v>
      </c>
      <c r="C1755" s="10">
        <v>353</v>
      </c>
      <c r="D1755" s="11">
        <v>48.133333333333326</v>
      </c>
      <c r="E1755" s="11">
        <v>51.866666666666674</v>
      </c>
      <c r="F1755" s="8" t="s">
        <v>162</v>
      </c>
      <c r="G1755" s="8">
        <v>46.6</v>
      </c>
      <c r="H1755" s="8">
        <v>50</v>
      </c>
      <c r="I1755" s="8">
        <v>47.8</v>
      </c>
      <c r="J1755" s="8" t="s">
        <v>160</v>
      </c>
    </row>
    <row r="1756" spans="1:10" x14ac:dyDescent="0.15">
      <c r="A1756" s="8">
        <v>2012</v>
      </c>
      <c r="B1756" s="9">
        <v>40867</v>
      </c>
      <c r="C1756" s="10">
        <v>352</v>
      </c>
      <c r="D1756" s="11">
        <v>48.133333333333326</v>
      </c>
      <c r="E1756" s="11">
        <v>51.866666666666674</v>
      </c>
      <c r="F1756" s="8" t="s">
        <v>162</v>
      </c>
      <c r="G1756" s="8">
        <v>46.6</v>
      </c>
      <c r="H1756" s="8">
        <v>50</v>
      </c>
      <c r="I1756" s="8">
        <v>47.8</v>
      </c>
      <c r="J1756" s="8" t="s">
        <v>160</v>
      </c>
    </row>
    <row r="1757" spans="1:10" x14ac:dyDescent="0.15">
      <c r="A1757" s="8">
        <v>2012</v>
      </c>
      <c r="B1757" s="9">
        <v>40868</v>
      </c>
      <c r="C1757" s="10">
        <v>351</v>
      </c>
      <c r="D1757" s="11">
        <v>48.133333333333326</v>
      </c>
      <c r="E1757" s="11">
        <v>51.866666666666674</v>
      </c>
      <c r="F1757" s="8" t="s">
        <v>162</v>
      </c>
      <c r="G1757" s="8">
        <v>46.6</v>
      </c>
      <c r="H1757" s="8">
        <v>50</v>
      </c>
      <c r="I1757" s="8">
        <v>47.8</v>
      </c>
      <c r="J1757" s="8" t="s">
        <v>160</v>
      </c>
    </row>
    <row r="1758" spans="1:10" x14ac:dyDescent="0.15">
      <c r="A1758" s="8">
        <v>2012</v>
      </c>
      <c r="B1758" s="9">
        <v>40869</v>
      </c>
      <c r="C1758" s="10">
        <v>350</v>
      </c>
      <c r="D1758" s="11">
        <v>48.133333333333326</v>
      </c>
      <c r="E1758" s="11">
        <v>51.866666666666674</v>
      </c>
      <c r="F1758" s="8" t="s">
        <v>162</v>
      </c>
      <c r="G1758" s="8">
        <v>46.6</v>
      </c>
      <c r="H1758" s="8">
        <v>50</v>
      </c>
      <c r="I1758" s="8">
        <v>47.8</v>
      </c>
      <c r="J1758" s="8" t="s">
        <v>160</v>
      </c>
    </row>
    <row r="1759" spans="1:10" x14ac:dyDescent="0.15">
      <c r="A1759" s="8">
        <v>2012</v>
      </c>
      <c r="B1759" s="9">
        <v>40870</v>
      </c>
      <c r="C1759" s="10">
        <v>349</v>
      </c>
      <c r="D1759" s="11">
        <v>48.133333333333326</v>
      </c>
      <c r="E1759" s="11">
        <v>51.866666666666674</v>
      </c>
      <c r="F1759" s="8" t="s">
        <v>162</v>
      </c>
      <c r="G1759" s="8">
        <v>46.6</v>
      </c>
      <c r="H1759" s="8">
        <v>50</v>
      </c>
      <c r="I1759" s="8">
        <v>47.8</v>
      </c>
      <c r="J1759" s="8" t="s">
        <v>160</v>
      </c>
    </row>
    <row r="1760" spans="1:10" x14ac:dyDescent="0.15">
      <c r="A1760" s="8">
        <v>2012</v>
      </c>
      <c r="B1760" s="9">
        <v>40871</v>
      </c>
      <c r="C1760" s="10">
        <v>348</v>
      </c>
      <c r="D1760" s="11">
        <v>48.133333333333326</v>
      </c>
      <c r="E1760" s="11">
        <v>51.866666666666674</v>
      </c>
      <c r="F1760" s="8" t="s">
        <v>162</v>
      </c>
      <c r="G1760" s="8">
        <v>46.6</v>
      </c>
      <c r="H1760" s="8">
        <v>50</v>
      </c>
      <c r="I1760" s="8">
        <v>47.8</v>
      </c>
      <c r="J1760" s="8" t="s">
        <v>160</v>
      </c>
    </row>
    <row r="1761" spans="1:10" x14ac:dyDescent="0.15">
      <c r="A1761" s="8">
        <v>2012</v>
      </c>
      <c r="B1761" s="9">
        <v>40872</v>
      </c>
      <c r="C1761" s="10">
        <v>347</v>
      </c>
      <c r="D1761" s="11">
        <v>48.133333333333326</v>
      </c>
      <c r="E1761" s="11">
        <v>51.866666666666674</v>
      </c>
      <c r="F1761" s="8" t="s">
        <v>162</v>
      </c>
      <c r="G1761" s="8">
        <v>46.6</v>
      </c>
      <c r="H1761" s="8">
        <v>50</v>
      </c>
      <c r="I1761" s="8">
        <v>47.8</v>
      </c>
      <c r="J1761" s="8" t="s">
        <v>160</v>
      </c>
    </row>
    <row r="1762" spans="1:10" x14ac:dyDescent="0.15">
      <c r="A1762" s="8">
        <v>2012</v>
      </c>
      <c r="B1762" s="9">
        <v>40873</v>
      </c>
      <c r="C1762" s="10">
        <v>346</v>
      </c>
      <c r="D1762" s="11">
        <v>48.133333333333326</v>
      </c>
      <c r="E1762" s="11">
        <v>51.866666666666674</v>
      </c>
      <c r="F1762" s="8" t="s">
        <v>162</v>
      </c>
      <c r="G1762" s="8">
        <v>46.6</v>
      </c>
      <c r="H1762" s="8">
        <v>50</v>
      </c>
      <c r="I1762" s="8">
        <v>47.8</v>
      </c>
      <c r="J1762" s="8" t="s">
        <v>160</v>
      </c>
    </row>
    <row r="1763" spans="1:10" x14ac:dyDescent="0.15">
      <c r="A1763" s="8">
        <v>2012</v>
      </c>
      <c r="B1763" s="9">
        <v>40874</v>
      </c>
      <c r="C1763" s="10">
        <v>345</v>
      </c>
      <c r="D1763" s="11">
        <v>48.133333333333326</v>
      </c>
      <c r="E1763" s="11">
        <v>51.866666666666674</v>
      </c>
      <c r="F1763" s="8" t="s">
        <v>162</v>
      </c>
      <c r="G1763" s="8">
        <v>46.6</v>
      </c>
      <c r="H1763" s="8">
        <v>50</v>
      </c>
      <c r="I1763" s="8">
        <v>47.8</v>
      </c>
      <c r="J1763" s="8" t="s">
        <v>160</v>
      </c>
    </row>
    <row r="1764" spans="1:10" x14ac:dyDescent="0.15">
      <c r="A1764" s="8">
        <v>2012</v>
      </c>
      <c r="B1764" s="9">
        <v>40875</v>
      </c>
      <c r="C1764" s="10">
        <v>344</v>
      </c>
      <c r="D1764" s="11">
        <v>48.133333333333326</v>
      </c>
      <c r="E1764" s="11">
        <v>51.866666666666674</v>
      </c>
      <c r="F1764" s="8" t="s">
        <v>162</v>
      </c>
      <c r="G1764" s="8">
        <v>46.6</v>
      </c>
      <c r="H1764" s="8">
        <v>50</v>
      </c>
      <c r="I1764" s="8">
        <v>47.8</v>
      </c>
      <c r="J1764" s="8" t="s">
        <v>160</v>
      </c>
    </row>
    <row r="1765" spans="1:10" x14ac:dyDescent="0.15">
      <c r="A1765" s="8">
        <v>2012</v>
      </c>
      <c r="B1765" s="9">
        <v>40876</v>
      </c>
      <c r="C1765" s="10">
        <v>343</v>
      </c>
      <c r="D1765" s="11">
        <v>48.133333333333326</v>
      </c>
      <c r="E1765" s="11">
        <v>51.866666666666674</v>
      </c>
      <c r="F1765" s="8" t="s">
        <v>162</v>
      </c>
      <c r="G1765" s="8">
        <v>46.6</v>
      </c>
      <c r="H1765" s="8">
        <v>50</v>
      </c>
      <c r="I1765" s="8">
        <v>47.8</v>
      </c>
      <c r="J1765" s="8" t="s">
        <v>160</v>
      </c>
    </row>
    <row r="1766" spans="1:10" x14ac:dyDescent="0.15">
      <c r="A1766" s="8">
        <v>2012</v>
      </c>
      <c r="B1766" s="9">
        <v>40877</v>
      </c>
      <c r="C1766" s="10">
        <v>342</v>
      </c>
      <c r="D1766" s="11">
        <v>48.133333333333326</v>
      </c>
      <c r="E1766" s="11">
        <v>51.866666666666674</v>
      </c>
      <c r="F1766" s="8" t="s">
        <v>162</v>
      </c>
      <c r="G1766" s="8">
        <v>46.6</v>
      </c>
      <c r="H1766" s="8">
        <v>50</v>
      </c>
      <c r="I1766" s="8">
        <v>47.8</v>
      </c>
      <c r="J1766" s="8" t="s">
        <v>160</v>
      </c>
    </row>
    <row r="1767" spans="1:10" x14ac:dyDescent="0.15">
      <c r="A1767" s="8">
        <v>2012</v>
      </c>
      <c r="B1767" s="9">
        <v>40878</v>
      </c>
      <c r="C1767" s="10">
        <v>341</v>
      </c>
      <c r="D1767" s="11">
        <v>48.133333333333326</v>
      </c>
      <c r="E1767" s="11">
        <v>51.866666666666674</v>
      </c>
      <c r="F1767" s="8" t="s">
        <v>162</v>
      </c>
      <c r="G1767" s="8">
        <v>46.6</v>
      </c>
      <c r="H1767" s="8">
        <v>50</v>
      </c>
      <c r="I1767" s="8">
        <v>47.8</v>
      </c>
      <c r="J1767" s="8" t="s">
        <v>160</v>
      </c>
    </row>
    <row r="1768" spans="1:10" x14ac:dyDescent="0.15">
      <c r="A1768" s="8">
        <v>2012</v>
      </c>
      <c r="B1768" s="9">
        <v>40879</v>
      </c>
      <c r="C1768" s="10">
        <v>340</v>
      </c>
      <c r="D1768" s="11">
        <v>48.133333333333326</v>
      </c>
      <c r="E1768" s="11">
        <v>51.866666666666674</v>
      </c>
      <c r="F1768" s="8" t="s">
        <v>162</v>
      </c>
      <c r="G1768" s="8">
        <v>46.6</v>
      </c>
      <c r="H1768" s="8">
        <v>50</v>
      </c>
      <c r="I1768" s="8">
        <v>47.8</v>
      </c>
      <c r="J1768" s="8" t="s">
        <v>160</v>
      </c>
    </row>
    <row r="1769" spans="1:10" x14ac:dyDescent="0.15">
      <c r="A1769" s="8">
        <v>2012</v>
      </c>
      <c r="B1769" s="9">
        <v>40880</v>
      </c>
      <c r="C1769" s="10">
        <v>339</v>
      </c>
      <c r="D1769" s="11">
        <v>48.133333333333326</v>
      </c>
      <c r="E1769" s="11">
        <v>51.866666666666674</v>
      </c>
      <c r="F1769" s="8" t="s">
        <v>162</v>
      </c>
      <c r="G1769" s="8">
        <v>46.6</v>
      </c>
      <c r="H1769" s="8">
        <v>50</v>
      </c>
      <c r="I1769" s="8">
        <v>47.8</v>
      </c>
      <c r="J1769" s="8" t="s">
        <v>160</v>
      </c>
    </row>
    <row r="1770" spans="1:10" x14ac:dyDescent="0.15">
      <c r="A1770" s="8">
        <v>2012</v>
      </c>
      <c r="B1770" s="9">
        <v>40881</v>
      </c>
      <c r="C1770" s="10">
        <v>338</v>
      </c>
      <c r="D1770" s="11">
        <v>48.133333333333326</v>
      </c>
      <c r="E1770" s="11">
        <v>51.866666666666674</v>
      </c>
      <c r="F1770" s="8" t="s">
        <v>162</v>
      </c>
      <c r="G1770" s="8">
        <v>46.6</v>
      </c>
      <c r="H1770" s="8">
        <v>50</v>
      </c>
      <c r="I1770" s="8">
        <v>47.8</v>
      </c>
      <c r="J1770" s="8" t="s">
        <v>160</v>
      </c>
    </row>
    <row r="1771" spans="1:10" x14ac:dyDescent="0.15">
      <c r="A1771" s="8">
        <v>2012</v>
      </c>
      <c r="B1771" s="9">
        <v>40882</v>
      </c>
      <c r="C1771" s="10">
        <v>337</v>
      </c>
      <c r="D1771" s="11">
        <v>48.133333333333326</v>
      </c>
      <c r="E1771" s="11">
        <v>51.866666666666674</v>
      </c>
      <c r="F1771" s="8" t="s">
        <v>162</v>
      </c>
      <c r="G1771" s="8">
        <v>46.6</v>
      </c>
      <c r="H1771" s="8">
        <v>50</v>
      </c>
      <c r="I1771" s="8">
        <v>47.8</v>
      </c>
      <c r="J1771" s="8" t="s">
        <v>160</v>
      </c>
    </row>
    <row r="1772" spans="1:10" x14ac:dyDescent="0.15">
      <c r="A1772" s="8">
        <v>2012</v>
      </c>
      <c r="B1772" s="9">
        <v>40883</v>
      </c>
      <c r="C1772" s="10">
        <v>336</v>
      </c>
      <c r="D1772" s="11">
        <v>48.133333333333326</v>
      </c>
      <c r="E1772" s="11">
        <v>51.866666666666674</v>
      </c>
      <c r="F1772" s="8" t="s">
        <v>162</v>
      </c>
      <c r="G1772" s="8">
        <v>46.6</v>
      </c>
      <c r="H1772" s="8">
        <v>50</v>
      </c>
      <c r="I1772" s="8">
        <v>47.8</v>
      </c>
      <c r="J1772" s="8" t="s">
        <v>160</v>
      </c>
    </row>
    <row r="1773" spans="1:10" x14ac:dyDescent="0.15">
      <c r="A1773" s="8">
        <v>2012</v>
      </c>
      <c r="B1773" s="9">
        <v>40884</v>
      </c>
      <c r="C1773" s="10">
        <v>335</v>
      </c>
      <c r="D1773" s="11">
        <v>48.133333333333326</v>
      </c>
      <c r="E1773" s="11">
        <v>51.866666666666674</v>
      </c>
      <c r="F1773" s="8" t="s">
        <v>162</v>
      </c>
      <c r="G1773" s="8">
        <v>46.6</v>
      </c>
      <c r="H1773" s="8">
        <v>50</v>
      </c>
      <c r="I1773" s="8">
        <v>47.8</v>
      </c>
      <c r="J1773" s="8" t="s">
        <v>160</v>
      </c>
    </row>
    <row r="1774" spans="1:10" x14ac:dyDescent="0.15">
      <c r="A1774" s="8">
        <v>2012</v>
      </c>
      <c r="B1774" s="9">
        <v>40885</v>
      </c>
      <c r="C1774" s="10">
        <v>334</v>
      </c>
      <c r="D1774" s="11">
        <v>48.133333333333326</v>
      </c>
      <c r="E1774" s="11">
        <v>51.866666666666674</v>
      </c>
      <c r="F1774" s="8" t="s">
        <v>162</v>
      </c>
      <c r="G1774" s="8">
        <v>46.6</v>
      </c>
      <c r="H1774" s="8">
        <v>50</v>
      </c>
      <c r="I1774" s="8">
        <v>47.8</v>
      </c>
      <c r="J1774" s="8" t="s">
        <v>160</v>
      </c>
    </row>
    <row r="1775" spans="1:10" x14ac:dyDescent="0.15">
      <c r="A1775" s="8">
        <v>2012</v>
      </c>
      <c r="B1775" s="9">
        <v>40886</v>
      </c>
      <c r="C1775" s="10">
        <v>333</v>
      </c>
      <c r="D1775" s="11">
        <v>48.133333333333326</v>
      </c>
      <c r="E1775" s="11">
        <v>51.866666666666674</v>
      </c>
      <c r="F1775" s="8" t="s">
        <v>162</v>
      </c>
      <c r="G1775" s="8">
        <v>46.6</v>
      </c>
      <c r="H1775" s="8">
        <v>50</v>
      </c>
      <c r="I1775" s="8">
        <v>47.8</v>
      </c>
      <c r="J1775" s="8" t="s">
        <v>160</v>
      </c>
    </row>
    <row r="1776" spans="1:10" x14ac:dyDescent="0.15">
      <c r="A1776" s="8">
        <v>2012</v>
      </c>
      <c r="B1776" s="9">
        <v>40887</v>
      </c>
      <c r="C1776" s="10">
        <v>332</v>
      </c>
      <c r="D1776" s="11">
        <v>48.133333333333326</v>
      </c>
      <c r="E1776" s="11">
        <v>51.866666666666674</v>
      </c>
      <c r="F1776" s="8" t="s">
        <v>162</v>
      </c>
      <c r="G1776" s="8">
        <v>46.6</v>
      </c>
      <c r="H1776" s="8">
        <v>50</v>
      </c>
      <c r="I1776" s="8">
        <v>47.8</v>
      </c>
      <c r="J1776" s="8" t="s">
        <v>160</v>
      </c>
    </row>
    <row r="1777" spans="1:10" x14ac:dyDescent="0.15">
      <c r="A1777" s="8">
        <v>2012</v>
      </c>
      <c r="B1777" s="9">
        <v>40888</v>
      </c>
      <c r="C1777" s="10">
        <v>331</v>
      </c>
      <c r="D1777" s="11">
        <v>48.133333333333326</v>
      </c>
      <c r="E1777" s="11">
        <v>51.866666666666674</v>
      </c>
      <c r="F1777" s="8" t="s">
        <v>162</v>
      </c>
      <c r="G1777" s="8">
        <v>46.6</v>
      </c>
      <c r="H1777" s="8">
        <v>50</v>
      </c>
      <c r="I1777" s="8">
        <v>47.8</v>
      </c>
      <c r="J1777" s="8" t="s">
        <v>160</v>
      </c>
    </row>
    <row r="1778" spans="1:10" x14ac:dyDescent="0.15">
      <c r="A1778" s="8">
        <v>2012</v>
      </c>
      <c r="B1778" s="9">
        <v>40889</v>
      </c>
      <c r="C1778" s="10">
        <v>330</v>
      </c>
      <c r="D1778" s="11">
        <v>48.133333333333326</v>
      </c>
      <c r="E1778" s="11">
        <v>51.866666666666674</v>
      </c>
      <c r="F1778" s="8" t="s">
        <v>162</v>
      </c>
      <c r="G1778" s="8">
        <v>46.6</v>
      </c>
      <c r="H1778" s="8">
        <v>50</v>
      </c>
      <c r="I1778" s="8">
        <v>47.8</v>
      </c>
      <c r="J1778" s="8" t="s">
        <v>160</v>
      </c>
    </row>
    <row r="1779" spans="1:10" x14ac:dyDescent="0.15">
      <c r="A1779" s="8">
        <v>2012</v>
      </c>
      <c r="B1779" s="9">
        <v>40890</v>
      </c>
      <c r="C1779" s="10">
        <v>329</v>
      </c>
      <c r="D1779" s="11">
        <v>48.133333333333326</v>
      </c>
      <c r="E1779" s="11">
        <v>51.866666666666674</v>
      </c>
      <c r="F1779" s="8" t="s">
        <v>162</v>
      </c>
      <c r="G1779" s="8">
        <v>46.6</v>
      </c>
      <c r="H1779" s="8">
        <v>50</v>
      </c>
      <c r="I1779" s="8">
        <v>47.8</v>
      </c>
      <c r="J1779" s="8" t="s">
        <v>160</v>
      </c>
    </row>
    <row r="1780" spans="1:10" x14ac:dyDescent="0.15">
      <c r="A1780" s="8">
        <v>2012</v>
      </c>
      <c r="B1780" s="9">
        <v>40891</v>
      </c>
      <c r="C1780" s="10">
        <v>328</v>
      </c>
      <c r="D1780" s="11">
        <v>48.133333333333326</v>
      </c>
      <c r="E1780" s="11">
        <v>51.866666666666674</v>
      </c>
      <c r="F1780" s="8" t="s">
        <v>162</v>
      </c>
      <c r="G1780" s="8">
        <v>46.6</v>
      </c>
      <c r="H1780" s="8">
        <v>50</v>
      </c>
      <c r="I1780" s="8">
        <v>47.8</v>
      </c>
      <c r="J1780" s="8" t="s">
        <v>160</v>
      </c>
    </row>
    <row r="1781" spans="1:10" x14ac:dyDescent="0.15">
      <c r="A1781" s="8">
        <v>2012</v>
      </c>
      <c r="B1781" s="9">
        <v>40892</v>
      </c>
      <c r="C1781" s="10">
        <v>327</v>
      </c>
      <c r="D1781" s="11">
        <v>48.133333333333326</v>
      </c>
      <c r="E1781" s="11">
        <v>51.866666666666674</v>
      </c>
      <c r="F1781" s="8" t="s">
        <v>162</v>
      </c>
      <c r="G1781" s="8">
        <v>46.6</v>
      </c>
      <c r="H1781" s="8">
        <v>50</v>
      </c>
      <c r="I1781" s="8">
        <v>47.8</v>
      </c>
      <c r="J1781" s="8" t="s">
        <v>160</v>
      </c>
    </row>
    <row r="1782" spans="1:10" x14ac:dyDescent="0.15">
      <c r="A1782" s="8">
        <v>2012</v>
      </c>
      <c r="B1782" s="9">
        <v>40893</v>
      </c>
      <c r="C1782" s="10">
        <v>326</v>
      </c>
      <c r="D1782" s="11">
        <v>48.133333333333326</v>
      </c>
      <c r="E1782" s="11">
        <v>51.866666666666674</v>
      </c>
      <c r="F1782" s="8" t="s">
        <v>162</v>
      </c>
      <c r="G1782" s="8">
        <v>46.6</v>
      </c>
      <c r="H1782" s="8">
        <v>50</v>
      </c>
      <c r="I1782" s="8">
        <v>47.8</v>
      </c>
      <c r="J1782" s="8" t="s">
        <v>160</v>
      </c>
    </row>
    <row r="1783" spans="1:10" x14ac:dyDescent="0.15">
      <c r="A1783" s="8">
        <v>2012</v>
      </c>
      <c r="B1783" s="9">
        <v>40894</v>
      </c>
      <c r="C1783" s="10">
        <v>325</v>
      </c>
      <c r="D1783" s="11">
        <v>48.133333333333326</v>
      </c>
      <c r="E1783" s="11">
        <v>51.866666666666674</v>
      </c>
      <c r="F1783" s="8" t="s">
        <v>162</v>
      </c>
      <c r="G1783" s="8">
        <v>46.6</v>
      </c>
      <c r="H1783" s="8">
        <v>50</v>
      </c>
      <c r="I1783" s="8">
        <v>47.8</v>
      </c>
      <c r="J1783" s="8" t="s">
        <v>160</v>
      </c>
    </row>
    <row r="1784" spans="1:10" x14ac:dyDescent="0.15">
      <c r="A1784" s="8">
        <v>2012</v>
      </c>
      <c r="B1784" s="9">
        <v>40895</v>
      </c>
      <c r="C1784" s="10">
        <v>324</v>
      </c>
      <c r="D1784" s="11">
        <v>48.133333333333326</v>
      </c>
      <c r="E1784" s="11">
        <v>51.866666666666674</v>
      </c>
      <c r="F1784" s="8" t="s">
        <v>162</v>
      </c>
      <c r="G1784" s="8">
        <v>46.6</v>
      </c>
      <c r="H1784" s="8">
        <v>50</v>
      </c>
      <c r="I1784" s="8">
        <v>47.8</v>
      </c>
      <c r="J1784" s="8" t="s">
        <v>160</v>
      </c>
    </row>
    <row r="1785" spans="1:10" x14ac:dyDescent="0.15">
      <c r="A1785" s="8">
        <v>2012</v>
      </c>
      <c r="B1785" s="9">
        <v>40896</v>
      </c>
      <c r="C1785" s="10">
        <v>323</v>
      </c>
      <c r="D1785" s="11">
        <v>48.133333333333326</v>
      </c>
      <c r="E1785" s="11">
        <v>51.866666666666674</v>
      </c>
      <c r="F1785" s="8" t="s">
        <v>162</v>
      </c>
      <c r="G1785" s="8">
        <v>46.6</v>
      </c>
      <c r="H1785" s="8">
        <v>50</v>
      </c>
      <c r="I1785" s="8">
        <v>47.8</v>
      </c>
      <c r="J1785" s="8" t="s">
        <v>160</v>
      </c>
    </row>
    <row r="1786" spans="1:10" x14ac:dyDescent="0.15">
      <c r="A1786" s="8">
        <v>2012</v>
      </c>
      <c r="B1786" s="9">
        <v>40897</v>
      </c>
      <c r="C1786" s="10">
        <v>322</v>
      </c>
      <c r="D1786" s="11">
        <v>48.133333333333326</v>
      </c>
      <c r="E1786" s="11">
        <v>51.866666666666674</v>
      </c>
      <c r="F1786" s="8" t="s">
        <v>162</v>
      </c>
      <c r="G1786" s="8">
        <v>46.6</v>
      </c>
      <c r="H1786" s="8">
        <v>50</v>
      </c>
      <c r="I1786" s="8">
        <v>47.8</v>
      </c>
      <c r="J1786" s="8" t="s">
        <v>160</v>
      </c>
    </row>
    <row r="1787" spans="1:10" x14ac:dyDescent="0.15">
      <c r="A1787" s="8">
        <v>2012</v>
      </c>
      <c r="B1787" s="9">
        <v>40898</v>
      </c>
      <c r="C1787" s="10">
        <v>321</v>
      </c>
      <c r="D1787" s="11">
        <v>48.133333333333326</v>
      </c>
      <c r="E1787" s="11">
        <v>51.866666666666674</v>
      </c>
      <c r="F1787" s="8" t="s">
        <v>162</v>
      </c>
      <c r="G1787" s="8">
        <v>46.6</v>
      </c>
      <c r="H1787" s="8">
        <v>50</v>
      </c>
      <c r="I1787" s="8">
        <v>47.8</v>
      </c>
      <c r="J1787" s="8" t="s">
        <v>160</v>
      </c>
    </row>
    <row r="1788" spans="1:10" x14ac:dyDescent="0.15">
      <c r="A1788" s="8">
        <v>2012</v>
      </c>
      <c r="B1788" s="9">
        <v>40899</v>
      </c>
      <c r="C1788" s="10">
        <v>320</v>
      </c>
      <c r="D1788" s="11">
        <v>48.133333333333326</v>
      </c>
      <c r="E1788" s="11">
        <v>51.866666666666674</v>
      </c>
      <c r="F1788" s="8" t="s">
        <v>162</v>
      </c>
      <c r="G1788" s="8">
        <v>46.6</v>
      </c>
      <c r="H1788" s="8">
        <v>50</v>
      </c>
      <c r="I1788" s="8">
        <v>47.8</v>
      </c>
      <c r="J1788" s="8" t="s">
        <v>160</v>
      </c>
    </row>
    <row r="1789" spans="1:10" x14ac:dyDescent="0.15">
      <c r="A1789" s="8">
        <v>2012</v>
      </c>
      <c r="B1789" s="9">
        <v>40900</v>
      </c>
      <c r="C1789" s="10">
        <v>319</v>
      </c>
      <c r="D1789" s="11">
        <v>48.133333333333326</v>
      </c>
      <c r="E1789" s="11">
        <v>51.866666666666674</v>
      </c>
      <c r="F1789" s="8" t="s">
        <v>162</v>
      </c>
      <c r="G1789" s="8">
        <v>46.6</v>
      </c>
      <c r="H1789" s="8">
        <v>50</v>
      </c>
      <c r="I1789" s="8">
        <v>47.8</v>
      </c>
      <c r="J1789" s="8" t="s">
        <v>160</v>
      </c>
    </row>
    <row r="1790" spans="1:10" x14ac:dyDescent="0.15">
      <c r="A1790" s="8">
        <v>2012</v>
      </c>
      <c r="B1790" s="9">
        <v>40901</v>
      </c>
      <c r="C1790" s="10">
        <v>318</v>
      </c>
      <c r="D1790" s="11">
        <v>48.133333333333326</v>
      </c>
      <c r="E1790" s="11">
        <v>51.866666666666674</v>
      </c>
      <c r="F1790" s="8" t="s">
        <v>162</v>
      </c>
      <c r="G1790" s="8">
        <v>46.6</v>
      </c>
      <c r="H1790" s="8">
        <v>50</v>
      </c>
      <c r="I1790" s="8">
        <v>47.8</v>
      </c>
      <c r="J1790" s="8" t="s">
        <v>160</v>
      </c>
    </row>
    <row r="1791" spans="1:10" x14ac:dyDescent="0.15">
      <c r="A1791" s="8">
        <v>2012</v>
      </c>
      <c r="B1791" s="9">
        <v>40902</v>
      </c>
      <c r="C1791" s="10">
        <v>317</v>
      </c>
      <c r="D1791" s="11">
        <v>48.133333333333326</v>
      </c>
      <c r="E1791" s="11">
        <v>51.866666666666674</v>
      </c>
      <c r="F1791" s="8" t="s">
        <v>162</v>
      </c>
      <c r="G1791" s="8">
        <v>46.6</v>
      </c>
      <c r="H1791" s="8">
        <v>50</v>
      </c>
      <c r="I1791" s="8">
        <v>47.8</v>
      </c>
      <c r="J1791" s="8" t="s">
        <v>160</v>
      </c>
    </row>
    <row r="1792" spans="1:10" x14ac:dyDescent="0.15">
      <c r="A1792" s="8">
        <v>2012</v>
      </c>
      <c r="B1792" s="9">
        <v>40903</v>
      </c>
      <c r="C1792" s="10">
        <v>316</v>
      </c>
      <c r="D1792" s="11">
        <v>48.133333333333326</v>
      </c>
      <c r="E1792" s="11">
        <v>51.866666666666674</v>
      </c>
      <c r="F1792" s="8" t="s">
        <v>162</v>
      </c>
      <c r="G1792" s="8">
        <v>46.6</v>
      </c>
      <c r="H1792" s="8">
        <v>50</v>
      </c>
      <c r="I1792" s="8">
        <v>47.8</v>
      </c>
      <c r="J1792" s="8" t="s">
        <v>160</v>
      </c>
    </row>
    <row r="1793" spans="1:10" x14ac:dyDescent="0.15">
      <c r="A1793" s="8">
        <v>2012</v>
      </c>
      <c r="B1793" s="9">
        <v>40904</v>
      </c>
      <c r="C1793" s="10">
        <v>315</v>
      </c>
      <c r="D1793" s="11">
        <v>48.133333333333326</v>
      </c>
      <c r="E1793" s="11">
        <v>51.866666666666674</v>
      </c>
      <c r="F1793" s="8" t="s">
        <v>162</v>
      </c>
      <c r="G1793" s="8">
        <v>46.6</v>
      </c>
      <c r="H1793" s="8">
        <v>50</v>
      </c>
      <c r="I1793" s="8">
        <v>47.8</v>
      </c>
      <c r="J1793" s="8" t="s">
        <v>160</v>
      </c>
    </row>
    <row r="1794" spans="1:10" x14ac:dyDescent="0.15">
      <c r="A1794" s="8">
        <v>2012</v>
      </c>
      <c r="B1794" s="9">
        <v>40905</v>
      </c>
      <c r="C1794" s="10">
        <v>314</v>
      </c>
      <c r="D1794" s="11">
        <v>48.133333333333326</v>
      </c>
      <c r="E1794" s="11">
        <v>51.866666666666674</v>
      </c>
      <c r="F1794" s="8" t="s">
        <v>162</v>
      </c>
      <c r="G1794" s="8">
        <v>46.6</v>
      </c>
      <c r="H1794" s="8">
        <v>50</v>
      </c>
      <c r="I1794" s="8">
        <v>47.8</v>
      </c>
      <c r="J1794" s="8" t="s">
        <v>160</v>
      </c>
    </row>
    <row r="1795" spans="1:10" x14ac:dyDescent="0.15">
      <c r="A1795" s="8">
        <v>2012</v>
      </c>
      <c r="B1795" s="9">
        <v>40906</v>
      </c>
      <c r="C1795" s="10">
        <v>313</v>
      </c>
      <c r="D1795" s="11">
        <v>48.133333333333326</v>
      </c>
      <c r="E1795" s="11">
        <v>51.866666666666674</v>
      </c>
      <c r="F1795" s="8" t="s">
        <v>162</v>
      </c>
      <c r="G1795" s="8">
        <v>46.6</v>
      </c>
      <c r="H1795" s="8">
        <v>50</v>
      </c>
      <c r="I1795" s="8">
        <v>47.8</v>
      </c>
      <c r="J1795" s="8" t="s">
        <v>160</v>
      </c>
    </row>
    <row r="1796" spans="1:10" x14ac:dyDescent="0.15">
      <c r="A1796" s="8">
        <v>2012</v>
      </c>
      <c r="B1796" s="9">
        <v>40907</v>
      </c>
      <c r="C1796" s="10">
        <v>312</v>
      </c>
      <c r="D1796" s="11">
        <v>48.133333333333326</v>
      </c>
      <c r="E1796" s="11">
        <v>51.866666666666674</v>
      </c>
      <c r="F1796" s="8" t="s">
        <v>162</v>
      </c>
      <c r="G1796" s="8">
        <v>46.6</v>
      </c>
      <c r="H1796" s="8">
        <v>50</v>
      </c>
      <c r="I1796" s="8">
        <v>47.8</v>
      </c>
      <c r="J1796" s="8" t="s">
        <v>160</v>
      </c>
    </row>
    <row r="1797" spans="1:10" x14ac:dyDescent="0.15">
      <c r="A1797" s="8">
        <v>2012</v>
      </c>
      <c r="B1797" s="9">
        <v>40908</v>
      </c>
      <c r="C1797" s="10">
        <v>311</v>
      </c>
      <c r="D1797" s="11">
        <v>48.133333333333326</v>
      </c>
      <c r="E1797" s="11">
        <v>51.866666666666674</v>
      </c>
      <c r="F1797" s="8" t="s">
        <v>162</v>
      </c>
      <c r="G1797" s="8">
        <v>46.6</v>
      </c>
      <c r="H1797" s="8">
        <v>50</v>
      </c>
      <c r="I1797" s="8">
        <v>47.8</v>
      </c>
      <c r="J1797" s="8" t="s">
        <v>160</v>
      </c>
    </row>
    <row r="1798" spans="1:10" x14ac:dyDescent="0.15">
      <c r="A1798" s="8">
        <v>2012</v>
      </c>
      <c r="B1798" s="9">
        <v>40909</v>
      </c>
      <c r="C1798" s="10">
        <v>310</v>
      </c>
      <c r="D1798" s="11">
        <v>48.133333333333326</v>
      </c>
      <c r="E1798" s="11">
        <v>51.866666666666674</v>
      </c>
      <c r="F1798" s="8" t="s">
        <v>162</v>
      </c>
      <c r="G1798" s="8">
        <v>46.6</v>
      </c>
      <c r="H1798" s="8">
        <v>50</v>
      </c>
      <c r="I1798" s="8">
        <v>47.8</v>
      </c>
      <c r="J1798" s="8" t="s">
        <v>160</v>
      </c>
    </row>
    <row r="1799" spans="1:10" x14ac:dyDescent="0.15">
      <c r="A1799" s="8">
        <v>2012</v>
      </c>
      <c r="B1799" s="9">
        <v>40910</v>
      </c>
      <c r="C1799" s="10">
        <v>309</v>
      </c>
      <c r="D1799" s="11">
        <v>48.133333333333326</v>
      </c>
      <c r="E1799" s="11">
        <v>51.866666666666674</v>
      </c>
      <c r="F1799" s="8" t="s">
        <v>162</v>
      </c>
      <c r="G1799" s="8">
        <v>46.6</v>
      </c>
      <c r="H1799" s="8">
        <v>50</v>
      </c>
      <c r="I1799" s="8">
        <v>47.8</v>
      </c>
      <c r="J1799" s="8" t="s">
        <v>160</v>
      </c>
    </row>
    <row r="1800" spans="1:10" x14ac:dyDescent="0.15">
      <c r="A1800" s="8">
        <v>2012</v>
      </c>
      <c r="B1800" s="9">
        <v>40911</v>
      </c>
      <c r="C1800" s="10">
        <v>308</v>
      </c>
      <c r="D1800" s="11">
        <v>48.133333333333326</v>
      </c>
      <c r="E1800" s="11">
        <v>51.866666666666674</v>
      </c>
      <c r="F1800" s="8" t="s">
        <v>162</v>
      </c>
      <c r="G1800" s="8">
        <v>46.6</v>
      </c>
      <c r="H1800" s="8">
        <v>50</v>
      </c>
      <c r="I1800" s="8">
        <v>47.8</v>
      </c>
      <c r="J1800" s="8" t="s">
        <v>160</v>
      </c>
    </row>
    <row r="1801" spans="1:10" x14ac:dyDescent="0.15">
      <c r="A1801" s="8">
        <v>2012</v>
      </c>
      <c r="B1801" s="9">
        <v>40912</v>
      </c>
      <c r="C1801" s="10">
        <v>307</v>
      </c>
      <c r="D1801" s="11">
        <v>48.133333333333326</v>
      </c>
      <c r="E1801" s="11">
        <v>51.866666666666674</v>
      </c>
      <c r="F1801" s="8" t="s">
        <v>162</v>
      </c>
      <c r="G1801" s="8">
        <v>46.6</v>
      </c>
      <c r="H1801" s="8">
        <v>50</v>
      </c>
      <c r="I1801" s="8">
        <v>47.8</v>
      </c>
      <c r="J1801" s="8" t="s">
        <v>160</v>
      </c>
    </row>
    <row r="1802" spans="1:10" x14ac:dyDescent="0.15">
      <c r="A1802" s="8">
        <v>2012</v>
      </c>
      <c r="B1802" s="9">
        <v>40913</v>
      </c>
      <c r="C1802" s="10">
        <v>306</v>
      </c>
      <c r="D1802" s="11">
        <v>48.133333333333326</v>
      </c>
      <c r="E1802" s="11">
        <v>51.866666666666674</v>
      </c>
      <c r="F1802" s="8" t="s">
        <v>162</v>
      </c>
      <c r="G1802" s="8">
        <v>46.6</v>
      </c>
      <c r="H1802" s="8">
        <v>50</v>
      </c>
      <c r="I1802" s="8">
        <v>47.8</v>
      </c>
      <c r="J1802" s="8" t="s">
        <v>160</v>
      </c>
    </row>
    <row r="1803" spans="1:10" x14ac:dyDescent="0.15">
      <c r="A1803" s="8">
        <v>2012</v>
      </c>
      <c r="B1803" s="9">
        <v>40914</v>
      </c>
      <c r="C1803" s="10">
        <v>305</v>
      </c>
      <c r="D1803" s="11">
        <v>48.133333333333326</v>
      </c>
      <c r="E1803" s="11">
        <v>51.866666666666674</v>
      </c>
      <c r="F1803" s="8" t="s">
        <v>162</v>
      </c>
      <c r="G1803" s="8">
        <v>46.6</v>
      </c>
      <c r="H1803" s="8">
        <v>50</v>
      </c>
      <c r="I1803" s="8">
        <v>47.8</v>
      </c>
      <c r="J1803" s="8" t="s">
        <v>160</v>
      </c>
    </row>
    <row r="1804" spans="1:10" x14ac:dyDescent="0.15">
      <c r="A1804" s="8">
        <v>2012</v>
      </c>
      <c r="B1804" s="9">
        <v>40915</v>
      </c>
      <c r="C1804" s="10">
        <v>304</v>
      </c>
      <c r="D1804" s="11">
        <v>48.133333333333326</v>
      </c>
      <c r="E1804" s="11">
        <v>51.866666666666674</v>
      </c>
      <c r="F1804" s="8" t="s">
        <v>162</v>
      </c>
      <c r="G1804" s="8">
        <v>46.6</v>
      </c>
      <c r="H1804" s="8">
        <v>50</v>
      </c>
      <c r="I1804" s="8">
        <v>47.8</v>
      </c>
      <c r="J1804" s="8" t="s">
        <v>160</v>
      </c>
    </row>
    <row r="1805" spans="1:10" x14ac:dyDescent="0.15">
      <c r="A1805" s="8">
        <v>2012</v>
      </c>
      <c r="B1805" s="9">
        <v>40916</v>
      </c>
      <c r="C1805" s="10">
        <v>303</v>
      </c>
      <c r="D1805" s="11">
        <v>48.133333333333326</v>
      </c>
      <c r="E1805" s="11">
        <v>51.866666666666674</v>
      </c>
      <c r="F1805" s="8" t="s">
        <v>162</v>
      </c>
      <c r="G1805" s="8">
        <v>46.6</v>
      </c>
      <c r="H1805" s="8">
        <v>50</v>
      </c>
      <c r="I1805" s="8">
        <v>47.8</v>
      </c>
      <c r="J1805" s="8" t="s">
        <v>160</v>
      </c>
    </row>
    <row r="1806" spans="1:10" x14ac:dyDescent="0.15">
      <c r="A1806" s="8">
        <v>2012</v>
      </c>
      <c r="B1806" s="9">
        <v>40917</v>
      </c>
      <c r="C1806" s="10">
        <v>302</v>
      </c>
      <c r="D1806" s="11">
        <v>48.133333333333326</v>
      </c>
      <c r="E1806" s="11">
        <v>51.866666666666674</v>
      </c>
      <c r="F1806" s="8" t="s">
        <v>162</v>
      </c>
      <c r="G1806" s="8">
        <v>46.6</v>
      </c>
      <c r="H1806" s="8">
        <v>50</v>
      </c>
      <c r="I1806" s="8">
        <v>47.8</v>
      </c>
      <c r="J1806" s="8" t="s">
        <v>160</v>
      </c>
    </row>
    <row r="1807" spans="1:10" x14ac:dyDescent="0.15">
      <c r="A1807" s="8">
        <v>2012</v>
      </c>
      <c r="B1807" s="9">
        <v>40918</v>
      </c>
      <c r="C1807" s="10">
        <v>301</v>
      </c>
      <c r="D1807" s="11">
        <v>48.133333333333326</v>
      </c>
      <c r="E1807" s="11">
        <v>51.866666666666674</v>
      </c>
      <c r="F1807" s="8" t="s">
        <v>162</v>
      </c>
      <c r="G1807" s="8">
        <v>46.6</v>
      </c>
      <c r="H1807" s="8">
        <v>50</v>
      </c>
      <c r="I1807" s="8">
        <v>47.8</v>
      </c>
      <c r="J1807" s="8" t="s">
        <v>160</v>
      </c>
    </row>
    <row r="1808" spans="1:10" x14ac:dyDescent="0.15">
      <c r="A1808" s="8">
        <v>2012</v>
      </c>
      <c r="B1808" s="9">
        <v>40919</v>
      </c>
      <c r="C1808" s="10">
        <v>300</v>
      </c>
      <c r="D1808" s="11">
        <v>48.133333333333326</v>
      </c>
      <c r="E1808" s="11">
        <v>51.866666666666674</v>
      </c>
      <c r="F1808" s="8" t="s">
        <v>162</v>
      </c>
      <c r="G1808" s="8">
        <v>46.6</v>
      </c>
      <c r="H1808" s="8">
        <v>50</v>
      </c>
      <c r="I1808" s="8">
        <v>47.8</v>
      </c>
      <c r="J1808" s="8" t="s">
        <v>160</v>
      </c>
    </row>
    <row r="1809" spans="1:10" x14ac:dyDescent="0.15">
      <c r="A1809" s="8">
        <v>2012</v>
      </c>
      <c r="B1809" s="9">
        <v>40920</v>
      </c>
      <c r="C1809" s="10">
        <v>299</v>
      </c>
      <c r="D1809" s="11">
        <v>49.399999999999991</v>
      </c>
      <c r="E1809" s="11">
        <v>50.600000000000009</v>
      </c>
      <c r="F1809" s="8" t="s">
        <v>162</v>
      </c>
      <c r="G1809" s="8">
        <v>46.6</v>
      </c>
      <c r="H1809" s="8">
        <v>50</v>
      </c>
      <c r="I1809" s="8">
        <v>47.8</v>
      </c>
      <c r="J1809" s="8">
        <v>53.2</v>
      </c>
    </row>
    <row r="1810" spans="1:10" x14ac:dyDescent="0.15">
      <c r="A1810" s="8">
        <v>2012</v>
      </c>
      <c r="B1810" s="9">
        <v>40921</v>
      </c>
      <c r="C1810" s="10">
        <v>298</v>
      </c>
      <c r="D1810" s="11">
        <v>49.399999999999991</v>
      </c>
      <c r="E1810" s="11">
        <v>50.600000000000009</v>
      </c>
      <c r="F1810" s="8" t="s">
        <v>162</v>
      </c>
      <c r="G1810" s="8">
        <v>46.6</v>
      </c>
      <c r="H1810" s="8">
        <v>50</v>
      </c>
      <c r="I1810" s="8">
        <v>47.8</v>
      </c>
      <c r="J1810" s="8">
        <v>53.2</v>
      </c>
    </row>
    <row r="1811" spans="1:10" x14ac:dyDescent="0.15">
      <c r="A1811" s="8">
        <v>2012</v>
      </c>
      <c r="B1811" s="9">
        <v>40922</v>
      </c>
      <c r="C1811" s="10">
        <v>297</v>
      </c>
      <c r="D1811" s="11">
        <v>49.399999999999991</v>
      </c>
      <c r="E1811" s="11">
        <v>50.600000000000009</v>
      </c>
      <c r="F1811" s="8" t="s">
        <v>162</v>
      </c>
      <c r="G1811" s="8">
        <v>46.6</v>
      </c>
      <c r="H1811" s="8">
        <v>50</v>
      </c>
      <c r="I1811" s="8">
        <v>47.8</v>
      </c>
      <c r="J1811" s="8">
        <v>53.2</v>
      </c>
    </row>
    <row r="1812" spans="1:10" x14ac:dyDescent="0.15">
      <c r="A1812" s="8">
        <v>2012</v>
      </c>
      <c r="B1812" s="9">
        <v>40923</v>
      </c>
      <c r="C1812" s="10">
        <v>296</v>
      </c>
      <c r="D1812" s="11">
        <v>49.399999999999991</v>
      </c>
      <c r="E1812" s="11">
        <v>50.600000000000009</v>
      </c>
      <c r="F1812" s="8" t="s">
        <v>162</v>
      </c>
      <c r="G1812" s="8">
        <v>46.6</v>
      </c>
      <c r="H1812" s="8">
        <v>50</v>
      </c>
      <c r="I1812" s="8">
        <v>47.8</v>
      </c>
      <c r="J1812" s="8">
        <v>53.2</v>
      </c>
    </row>
    <row r="1813" spans="1:10" x14ac:dyDescent="0.15">
      <c r="A1813" s="8">
        <v>2012</v>
      </c>
      <c r="B1813" s="9">
        <v>40924</v>
      </c>
      <c r="C1813" s="10">
        <v>295</v>
      </c>
      <c r="D1813" s="11">
        <v>49.399999999999991</v>
      </c>
      <c r="E1813" s="11">
        <v>50.600000000000009</v>
      </c>
      <c r="F1813" s="8" t="s">
        <v>162</v>
      </c>
      <c r="G1813" s="8">
        <v>46.6</v>
      </c>
      <c r="H1813" s="8">
        <v>50</v>
      </c>
      <c r="I1813" s="8">
        <v>47.8</v>
      </c>
      <c r="J1813" s="8">
        <v>53.2</v>
      </c>
    </row>
    <row r="1814" spans="1:10" x14ac:dyDescent="0.15">
      <c r="A1814" s="8">
        <v>2012</v>
      </c>
      <c r="B1814" s="9">
        <v>40925</v>
      </c>
      <c r="C1814" s="10">
        <v>294</v>
      </c>
      <c r="D1814" s="11">
        <v>49.399999999999991</v>
      </c>
      <c r="E1814" s="11">
        <v>50.600000000000009</v>
      </c>
      <c r="F1814" s="8" t="s">
        <v>162</v>
      </c>
      <c r="G1814" s="8">
        <v>46.6</v>
      </c>
      <c r="H1814" s="8">
        <v>50</v>
      </c>
      <c r="I1814" s="8">
        <v>47.8</v>
      </c>
      <c r="J1814" s="8">
        <v>53.2</v>
      </c>
    </row>
    <row r="1815" spans="1:10" x14ac:dyDescent="0.15">
      <c r="A1815" s="8">
        <v>2012</v>
      </c>
      <c r="B1815" s="9">
        <v>40926</v>
      </c>
      <c r="C1815" s="10">
        <v>293</v>
      </c>
      <c r="D1815" s="11">
        <v>49.399999999999991</v>
      </c>
      <c r="E1815" s="11">
        <v>50.600000000000009</v>
      </c>
      <c r="F1815" s="8" t="s">
        <v>162</v>
      </c>
      <c r="G1815" s="8">
        <v>46.6</v>
      </c>
      <c r="H1815" s="8">
        <v>50</v>
      </c>
      <c r="I1815" s="8">
        <v>47.8</v>
      </c>
      <c r="J1815" s="8">
        <v>53.2</v>
      </c>
    </row>
    <row r="1816" spans="1:10" x14ac:dyDescent="0.15">
      <c r="A1816" s="8">
        <v>2012</v>
      </c>
      <c r="B1816" s="9">
        <v>40927</v>
      </c>
      <c r="C1816" s="10">
        <v>292</v>
      </c>
      <c r="D1816" s="11">
        <v>49.399999999999991</v>
      </c>
      <c r="E1816" s="11">
        <v>50.600000000000009</v>
      </c>
      <c r="F1816" s="8" t="s">
        <v>162</v>
      </c>
      <c r="G1816" s="8">
        <v>46.6</v>
      </c>
      <c r="H1816" s="8">
        <v>50</v>
      </c>
      <c r="I1816" s="8">
        <v>47.8</v>
      </c>
      <c r="J1816" s="8">
        <v>53.2</v>
      </c>
    </row>
    <row r="1817" spans="1:10" x14ac:dyDescent="0.15">
      <c r="A1817" s="8">
        <v>2012</v>
      </c>
      <c r="B1817" s="9">
        <v>40928</v>
      </c>
      <c r="C1817" s="10">
        <v>291</v>
      </c>
      <c r="D1817" s="11">
        <v>49.399999999999991</v>
      </c>
      <c r="E1817" s="11">
        <v>50.600000000000009</v>
      </c>
      <c r="F1817" s="8" t="s">
        <v>162</v>
      </c>
      <c r="G1817" s="8">
        <v>46.6</v>
      </c>
      <c r="H1817" s="8">
        <v>50</v>
      </c>
      <c r="I1817" s="8">
        <v>47.8</v>
      </c>
      <c r="J1817" s="8">
        <v>53.2</v>
      </c>
    </row>
    <row r="1818" spans="1:10" x14ac:dyDescent="0.15">
      <c r="A1818" s="8">
        <v>2012</v>
      </c>
      <c r="B1818" s="9">
        <v>40929</v>
      </c>
      <c r="C1818" s="10">
        <v>290</v>
      </c>
      <c r="D1818" s="11">
        <v>49.399999999999991</v>
      </c>
      <c r="E1818" s="11">
        <v>50.600000000000009</v>
      </c>
      <c r="F1818" s="8" t="s">
        <v>162</v>
      </c>
      <c r="G1818" s="8">
        <v>46.6</v>
      </c>
      <c r="H1818" s="8">
        <v>50</v>
      </c>
      <c r="I1818" s="8">
        <v>47.8</v>
      </c>
      <c r="J1818" s="8">
        <v>53.2</v>
      </c>
    </row>
    <row r="1819" spans="1:10" x14ac:dyDescent="0.15">
      <c r="A1819" s="8">
        <v>2012</v>
      </c>
      <c r="B1819" s="9">
        <v>40930</v>
      </c>
      <c r="C1819" s="10">
        <v>289</v>
      </c>
      <c r="D1819" s="11">
        <v>49.399999999999991</v>
      </c>
      <c r="E1819" s="11">
        <v>50.600000000000009</v>
      </c>
      <c r="F1819" s="8" t="s">
        <v>162</v>
      </c>
      <c r="G1819" s="8">
        <v>46.6</v>
      </c>
      <c r="H1819" s="8">
        <v>50</v>
      </c>
      <c r="I1819" s="8">
        <v>47.8</v>
      </c>
      <c r="J1819" s="8">
        <v>53.2</v>
      </c>
    </row>
    <row r="1820" spans="1:10" x14ac:dyDescent="0.15">
      <c r="A1820" s="8">
        <v>2012</v>
      </c>
      <c r="B1820" s="9">
        <v>40931</v>
      </c>
      <c r="C1820" s="10">
        <v>288</v>
      </c>
      <c r="D1820" s="11">
        <v>49.399999999999991</v>
      </c>
      <c r="E1820" s="11">
        <v>50.600000000000009</v>
      </c>
      <c r="F1820" s="8" t="s">
        <v>162</v>
      </c>
      <c r="G1820" s="8">
        <v>46.6</v>
      </c>
      <c r="H1820" s="8">
        <v>50</v>
      </c>
      <c r="I1820" s="8">
        <v>47.8</v>
      </c>
      <c r="J1820" s="8">
        <v>53.2</v>
      </c>
    </row>
    <row r="1821" spans="1:10" x14ac:dyDescent="0.15">
      <c r="A1821" s="8">
        <v>2012</v>
      </c>
      <c r="B1821" s="9">
        <v>40932</v>
      </c>
      <c r="C1821" s="10">
        <v>287</v>
      </c>
      <c r="D1821" s="11">
        <v>49.399999999999991</v>
      </c>
      <c r="E1821" s="11">
        <v>50.600000000000009</v>
      </c>
      <c r="F1821" s="8" t="s">
        <v>162</v>
      </c>
      <c r="G1821" s="8">
        <v>46.6</v>
      </c>
      <c r="H1821" s="8">
        <v>50</v>
      </c>
      <c r="I1821" s="8">
        <v>47.8</v>
      </c>
      <c r="J1821" s="8">
        <v>53.2</v>
      </c>
    </row>
    <row r="1822" spans="1:10" x14ac:dyDescent="0.15">
      <c r="A1822" s="8">
        <v>2012</v>
      </c>
      <c r="B1822" s="9">
        <v>40933</v>
      </c>
      <c r="C1822" s="10">
        <v>286</v>
      </c>
      <c r="D1822" s="11">
        <v>49.399999999999991</v>
      </c>
      <c r="E1822" s="11">
        <v>50.600000000000009</v>
      </c>
      <c r="F1822" s="8" t="s">
        <v>162</v>
      </c>
      <c r="G1822" s="8">
        <v>46.6</v>
      </c>
      <c r="H1822" s="8">
        <v>50</v>
      </c>
      <c r="I1822" s="8">
        <v>47.8</v>
      </c>
      <c r="J1822" s="8">
        <v>53.2</v>
      </c>
    </row>
    <row r="1823" spans="1:10" x14ac:dyDescent="0.15">
      <c r="A1823" s="8">
        <v>2012</v>
      </c>
      <c r="B1823" s="9">
        <v>40934</v>
      </c>
      <c r="C1823" s="10">
        <v>285</v>
      </c>
      <c r="D1823" s="11">
        <v>49.399999999999991</v>
      </c>
      <c r="E1823" s="11">
        <v>50.600000000000009</v>
      </c>
      <c r="F1823" s="8" t="s">
        <v>162</v>
      </c>
      <c r="G1823" s="8">
        <v>46.6</v>
      </c>
      <c r="H1823" s="8">
        <v>50</v>
      </c>
      <c r="I1823" s="8">
        <v>47.8</v>
      </c>
      <c r="J1823" s="8">
        <v>53.2</v>
      </c>
    </row>
    <row r="1824" spans="1:10" x14ac:dyDescent="0.15">
      <c r="A1824" s="8">
        <v>2012</v>
      </c>
      <c r="B1824" s="9">
        <v>40935</v>
      </c>
      <c r="C1824" s="10">
        <v>284</v>
      </c>
      <c r="D1824" s="11">
        <v>49.399999999999991</v>
      </c>
      <c r="E1824" s="11">
        <v>50.600000000000009</v>
      </c>
      <c r="F1824" s="8" t="s">
        <v>162</v>
      </c>
      <c r="G1824" s="8">
        <v>46.6</v>
      </c>
      <c r="H1824" s="8">
        <v>50</v>
      </c>
      <c r="I1824" s="8">
        <v>47.8</v>
      </c>
      <c r="J1824" s="8">
        <v>53.2</v>
      </c>
    </row>
    <row r="1825" spans="1:10" x14ac:dyDescent="0.15">
      <c r="A1825" s="8">
        <v>2012</v>
      </c>
      <c r="B1825" s="9">
        <v>40936</v>
      </c>
      <c r="C1825" s="10">
        <v>283</v>
      </c>
      <c r="D1825" s="11">
        <v>49.474999999999994</v>
      </c>
      <c r="E1825" s="11">
        <v>50.525000000000006</v>
      </c>
      <c r="F1825" s="8" t="s">
        <v>162</v>
      </c>
      <c r="G1825" s="8">
        <v>46.6</v>
      </c>
      <c r="H1825" s="8">
        <v>50.3</v>
      </c>
      <c r="I1825" s="8">
        <v>47.8</v>
      </c>
      <c r="J1825" s="8">
        <v>53.2</v>
      </c>
    </row>
    <row r="1826" spans="1:10" x14ac:dyDescent="0.15">
      <c r="A1826" s="8">
        <v>2012</v>
      </c>
      <c r="B1826" s="9">
        <v>40937</v>
      </c>
      <c r="C1826" s="10">
        <v>282</v>
      </c>
      <c r="D1826" s="11">
        <v>49.474999999999994</v>
      </c>
      <c r="E1826" s="11">
        <v>50.525000000000006</v>
      </c>
      <c r="F1826" s="8" t="s">
        <v>162</v>
      </c>
      <c r="G1826" s="8">
        <v>46.6</v>
      </c>
      <c r="H1826" s="8">
        <v>50.3</v>
      </c>
      <c r="I1826" s="8">
        <v>47.8</v>
      </c>
      <c r="J1826" s="8">
        <v>53.2</v>
      </c>
    </row>
    <row r="1827" spans="1:10" x14ac:dyDescent="0.15">
      <c r="A1827" s="8">
        <v>2012</v>
      </c>
      <c r="B1827" s="9">
        <v>40938</v>
      </c>
      <c r="C1827" s="10">
        <v>281</v>
      </c>
      <c r="D1827" s="11">
        <v>49.474999999999994</v>
      </c>
      <c r="E1827" s="11">
        <v>50.525000000000006</v>
      </c>
      <c r="F1827" s="8" t="s">
        <v>162</v>
      </c>
      <c r="G1827" s="8">
        <v>46.6</v>
      </c>
      <c r="H1827" s="8">
        <v>50.3</v>
      </c>
      <c r="I1827" s="8">
        <v>47.8</v>
      </c>
      <c r="J1827" s="8">
        <v>53.2</v>
      </c>
    </row>
    <row r="1828" spans="1:10" x14ac:dyDescent="0.15">
      <c r="A1828" s="8">
        <v>2012</v>
      </c>
      <c r="B1828" s="9">
        <v>40939</v>
      </c>
      <c r="C1828" s="10">
        <v>280</v>
      </c>
      <c r="D1828" s="11">
        <v>49.474999999999994</v>
      </c>
      <c r="E1828" s="11">
        <v>50.525000000000006</v>
      </c>
      <c r="F1828" s="8" t="s">
        <v>162</v>
      </c>
      <c r="G1828" s="8">
        <v>46.6</v>
      </c>
      <c r="H1828" s="8">
        <v>50.3</v>
      </c>
      <c r="I1828" s="8">
        <v>47.8</v>
      </c>
      <c r="J1828" s="8">
        <v>53.2</v>
      </c>
    </row>
    <row r="1829" spans="1:10" x14ac:dyDescent="0.15">
      <c r="A1829" s="8">
        <v>2012</v>
      </c>
      <c r="B1829" s="9">
        <v>40940</v>
      </c>
      <c r="C1829" s="10">
        <v>279</v>
      </c>
      <c r="D1829" s="11">
        <v>49.474999999999994</v>
      </c>
      <c r="E1829" s="11">
        <v>50.525000000000006</v>
      </c>
      <c r="F1829" s="8" t="s">
        <v>162</v>
      </c>
      <c r="G1829" s="8">
        <v>46.6</v>
      </c>
      <c r="H1829" s="8">
        <v>50.3</v>
      </c>
      <c r="I1829" s="8">
        <v>47.8</v>
      </c>
      <c r="J1829" s="8">
        <v>53.2</v>
      </c>
    </row>
    <row r="1830" spans="1:10" x14ac:dyDescent="0.15">
      <c r="A1830" s="8">
        <v>2012</v>
      </c>
      <c r="B1830" s="9">
        <v>40941</v>
      </c>
      <c r="C1830" s="10">
        <v>278</v>
      </c>
      <c r="D1830" s="11">
        <v>49.474999999999994</v>
      </c>
      <c r="E1830" s="11">
        <v>50.525000000000006</v>
      </c>
      <c r="F1830" s="8" t="s">
        <v>162</v>
      </c>
      <c r="G1830" s="8">
        <v>46.6</v>
      </c>
      <c r="H1830" s="8">
        <v>50.3</v>
      </c>
      <c r="I1830" s="8">
        <v>47.8</v>
      </c>
      <c r="J1830" s="8">
        <v>53.2</v>
      </c>
    </row>
    <row r="1831" spans="1:10" x14ac:dyDescent="0.15">
      <c r="A1831" s="8">
        <v>2012</v>
      </c>
      <c r="B1831" s="9">
        <v>40942</v>
      </c>
      <c r="C1831" s="10">
        <v>277</v>
      </c>
      <c r="D1831" s="11">
        <v>49.474999999999994</v>
      </c>
      <c r="E1831" s="11">
        <v>50.525000000000006</v>
      </c>
      <c r="F1831" s="8" t="s">
        <v>162</v>
      </c>
      <c r="G1831" s="8">
        <v>46.6</v>
      </c>
      <c r="H1831" s="8">
        <v>50.3</v>
      </c>
      <c r="I1831" s="8">
        <v>47.8</v>
      </c>
      <c r="J1831" s="8">
        <v>53.2</v>
      </c>
    </row>
    <row r="1832" spans="1:10" x14ac:dyDescent="0.15">
      <c r="A1832" s="8">
        <v>2012</v>
      </c>
      <c r="B1832" s="9">
        <v>40943</v>
      </c>
      <c r="C1832" s="10">
        <v>276</v>
      </c>
      <c r="D1832" s="11">
        <v>49.474999999999994</v>
      </c>
      <c r="E1832" s="11">
        <v>50.525000000000006</v>
      </c>
      <c r="F1832" s="8" t="s">
        <v>162</v>
      </c>
      <c r="G1832" s="8">
        <v>46.6</v>
      </c>
      <c r="H1832" s="8">
        <v>50.3</v>
      </c>
      <c r="I1832" s="8">
        <v>47.8</v>
      </c>
      <c r="J1832" s="8">
        <v>53.2</v>
      </c>
    </row>
    <row r="1833" spans="1:10" x14ac:dyDescent="0.15">
      <c r="A1833" s="8">
        <v>2012</v>
      </c>
      <c r="B1833" s="9">
        <v>40944</v>
      </c>
      <c r="C1833" s="10">
        <v>275</v>
      </c>
      <c r="D1833" s="11">
        <v>49.474999999999994</v>
      </c>
      <c r="E1833" s="11">
        <v>50.525000000000006</v>
      </c>
      <c r="F1833" s="8" t="s">
        <v>162</v>
      </c>
      <c r="G1833" s="8">
        <v>46.6</v>
      </c>
      <c r="H1833" s="8">
        <v>50.3</v>
      </c>
      <c r="I1833" s="8">
        <v>47.8</v>
      </c>
      <c r="J1833" s="8">
        <v>53.2</v>
      </c>
    </row>
    <row r="1834" spans="1:10" x14ac:dyDescent="0.15">
      <c r="A1834" s="8">
        <v>2012</v>
      </c>
      <c r="B1834" s="9">
        <v>40945</v>
      </c>
      <c r="C1834" s="10">
        <v>274</v>
      </c>
      <c r="D1834" s="11">
        <v>49.474999999999994</v>
      </c>
      <c r="E1834" s="11">
        <v>50.525000000000006</v>
      </c>
      <c r="F1834" s="8" t="s">
        <v>162</v>
      </c>
      <c r="G1834" s="8">
        <v>46.6</v>
      </c>
      <c r="H1834" s="8">
        <v>50.3</v>
      </c>
      <c r="I1834" s="8">
        <v>47.8</v>
      </c>
      <c r="J1834" s="8">
        <v>53.2</v>
      </c>
    </row>
    <row r="1835" spans="1:10" x14ac:dyDescent="0.15">
      <c r="A1835" s="8">
        <v>2012</v>
      </c>
      <c r="B1835" s="9">
        <v>40946</v>
      </c>
      <c r="C1835" s="10">
        <v>273</v>
      </c>
      <c r="D1835" s="11">
        <v>49.474999999999994</v>
      </c>
      <c r="E1835" s="11">
        <v>50.525000000000006</v>
      </c>
      <c r="F1835" s="8" t="s">
        <v>162</v>
      </c>
      <c r="G1835" s="8">
        <v>46.6</v>
      </c>
      <c r="H1835" s="8">
        <v>50.3</v>
      </c>
      <c r="I1835" s="8">
        <v>47.8</v>
      </c>
      <c r="J1835" s="8">
        <v>53.2</v>
      </c>
    </row>
    <row r="1836" spans="1:10" x14ac:dyDescent="0.15">
      <c r="A1836" s="8">
        <v>2012</v>
      </c>
      <c r="B1836" s="9">
        <v>40947</v>
      </c>
      <c r="C1836" s="10">
        <v>272</v>
      </c>
      <c r="D1836" s="11">
        <v>49.474999999999994</v>
      </c>
      <c r="E1836" s="11">
        <v>50.525000000000006</v>
      </c>
      <c r="F1836" s="8" t="s">
        <v>162</v>
      </c>
      <c r="G1836" s="8">
        <v>46.6</v>
      </c>
      <c r="H1836" s="8">
        <v>50.3</v>
      </c>
      <c r="I1836" s="8">
        <v>47.8</v>
      </c>
      <c r="J1836" s="8">
        <v>53.2</v>
      </c>
    </row>
    <row r="1837" spans="1:10" x14ac:dyDescent="0.15">
      <c r="A1837" s="8">
        <v>2012</v>
      </c>
      <c r="B1837" s="9">
        <v>40948</v>
      </c>
      <c r="C1837" s="10">
        <v>271</v>
      </c>
      <c r="D1837" s="11">
        <v>49.474999999999994</v>
      </c>
      <c r="E1837" s="11">
        <v>50.525000000000006</v>
      </c>
      <c r="F1837" s="8" t="s">
        <v>162</v>
      </c>
      <c r="G1837" s="8">
        <v>46.6</v>
      </c>
      <c r="H1837" s="8">
        <v>50.3</v>
      </c>
      <c r="I1837" s="8">
        <v>47.8</v>
      </c>
      <c r="J1837" s="8">
        <v>53.2</v>
      </c>
    </row>
    <row r="1838" spans="1:10" x14ac:dyDescent="0.15">
      <c r="A1838" s="8">
        <v>2012</v>
      </c>
      <c r="B1838" s="9">
        <v>40949</v>
      </c>
      <c r="C1838" s="10">
        <v>270</v>
      </c>
      <c r="D1838" s="11">
        <v>49.474999999999994</v>
      </c>
      <c r="E1838" s="11">
        <v>50.525000000000006</v>
      </c>
      <c r="F1838" s="8" t="s">
        <v>162</v>
      </c>
      <c r="G1838" s="8">
        <v>46.6</v>
      </c>
      <c r="H1838" s="8">
        <v>50.3</v>
      </c>
      <c r="I1838" s="8">
        <v>47.8</v>
      </c>
      <c r="J1838" s="8">
        <v>53.2</v>
      </c>
    </row>
    <row r="1839" spans="1:10" x14ac:dyDescent="0.15">
      <c r="A1839" s="8">
        <v>2012</v>
      </c>
      <c r="B1839" s="9">
        <v>40950</v>
      </c>
      <c r="C1839" s="10">
        <v>269</v>
      </c>
      <c r="D1839" s="11">
        <v>49.474999999999994</v>
      </c>
      <c r="E1839" s="11">
        <v>50.525000000000006</v>
      </c>
      <c r="F1839" s="8" t="s">
        <v>162</v>
      </c>
      <c r="G1839" s="8">
        <v>46.6</v>
      </c>
      <c r="H1839" s="8">
        <v>50.3</v>
      </c>
      <c r="I1839" s="8">
        <v>47.8</v>
      </c>
      <c r="J1839" s="8">
        <v>53.2</v>
      </c>
    </row>
    <row r="1840" spans="1:10" x14ac:dyDescent="0.15">
      <c r="A1840" s="8">
        <v>2012</v>
      </c>
      <c r="B1840" s="9">
        <v>40951</v>
      </c>
      <c r="C1840" s="10">
        <v>268</v>
      </c>
      <c r="D1840" s="11">
        <v>49.474999999999994</v>
      </c>
      <c r="E1840" s="11">
        <v>50.525000000000006</v>
      </c>
      <c r="F1840" s="8" t="s">
        <v>162</v>
      </c>
      <c r="G1840" s="8">
        <v>46.6</v>
      </c>
      <c r="H1840" s="8">
        <v>50.3</v>
      </c>
      <c r="I1840" s="8">
        <v>47.8</v>
      </c>
      <c r="J1840" s="8">
        <v>53.2</v>
      </c>
    </row>
    <row r="1841" spans="1:10" x14ac:dyDescent="0.15">
      <c r="A1841" s="8">
        <v>2012</v>
      </c>
      <c r="B1841" s="9">
        <v>40952</v>
      </c>
      <c r="C1841" s="10">
        <v>267</v>
      </c>
      <c r="D1841" s="11">
        <v>49.474999999999994</v>
      </c>
      <c r="E1841" s="11">
        <v>50.525000000000006</v>
      </c>
      <c r="F1841" s="8" t="s">
        <v>162</v>
      </c>
      <c r="G1841" s="8">
        <v>46.6</v>
      </c>
      <c r="H1841" s="8">
        <v>50.3</v>
      </c>
      <c r="I1841" s="8">
        <v>47.8</v>
      </c>
      <c r="J1841" s="8">
        <v>53.2</v>
      </c>
    </row>
    <row r="1842" spans="1:10" x14ac:dyDescent="0.15">
      <c r="A1842" s="8">
        <v>2012</v>
      </c>
      <c r="B1842" s="9">
        <v>40953</v>
      </c>
      <c r="C1842" s="10">
        <v>266</v>
      </c>
      <c r="D1842" s="11">
        <v>49.474999999999994</v>
      </c>
      <c r="E1842" s="11">
        <v>50.525000000000006</v>
      </c>
      <c r="F1842" s="8" t="s">
        <v>162</v>
      </c>
      <c r="G1842" s="8">
        <v>46.6</v>
      </c>
      <c r="H1842" s="8">
        <v>50.3</v>
      </c>
      <c r="I1842" s="8">
        <v>47.8</v>
      </c>
      <c r="J1842" s="8">
        <v>53.2</v>
      </c>
    </row>
    <row r="1843" spans="1:10" x14ac:dyDescent="0.15">
      <c r="A1843" s="8">
        <v>2012</v>
      </c>
      <c r="B1843" s="9">
        <v>40954</v>
      </c>
      <c r="C1843" s="10">
        <v>265</v>
      </c>
      <c r="D1843" s="11">
        <v>49.474999999999994</v>
      </c>
      <c r="E1843" s="11">
        <v>50.525000000000006</v>
      </c>
      <c r="F1843" s="8" t="s">
        <v>162</v>
      </c>
      <c r="G1843" s="8">
        <v>46.6</v>
      </c>
      <c r="H1843" s="8">
        <v>50.3</v>
      </c>
      <c r="I1843" s="8">
        <v>47.8</v>
      </c>
      <c r="J1843" s="8">
        <v>53.2</v>
      </c>
    </row>
    <row r="1844" spans="1:10" x14ac:dyDescent="0.15">
      <c r="A1844" s="8">
        <v>2012</v>
      </c>
      <c r="B1844" s="9">
        <v>40955</v>
      </c>
      <c r="C1844" s="10">
        <v>264</v>
      </c>
      <c r="D1844" s="11">
        <v>49.474999999999994</v>
      </c>
      <c r="E1844" s="11">
        <v>50.525000000000006</v>
      </c>
      <c r="F1844" s="8" t="s">
        <v>162</v>
      </c>
      <c r="G1844" s="8">
        <v>46.6</v>
      </c>
      <c r="H1844" s="8">
        <v>50.3</v>
      </c>
      <c r="I1844" s="8">
        <v>47.8</v>
      </c>
      <c r="J1844" s="8">
        <v>53.2</v>
      </c>
    </row>
    <row r="1845" spans="1:10" x14ac:dyDescent="0.15">
      <c r="A1845" s="8">
        <v>2012</v>
      </c>
      <c r="B1845" s="9">
        <v>40956</v>
      </c>
      <c r="C1845" s="10">
        <v>263</v>
      </c>
      <c r="D1845" s="11">
        <v>49.474999999999994</v>
      </c>
      <c r="E1845" s="11">
        <v>50.525000000000006</v>
      </c>
      <c r="F1845" s="8" t="s">
        <v>162</v>
      </c>
      <c r="G1845" s="8">
        <v>46.6</v>
      </c>
      <c r="H1845" s="8">
        <v>50.3</v>
      </c>
      <c r="I1845" s="8">
        <v>47.8</v>
      </c>
      <c r="J1845" s="8">
        <v>53.2</v>
      </c>
    </row>
    <row r="1846" spans="1:10" x14ac:dyDescent="0.15">
      <c r="A1846" s="8">
        <v>2012</v>
      </c>
      <c r="B1846" s="9">
        <v>40957</v>
      </c>
      <c r="C1846" s="10">
        <v>262</v>
      </c>
      <c r="D1846" s="11">
        <v>49.474999999999994</v>
      </c>
      <c r="E1846" s="11">
        <v>50.525000000000006</v>
      </c>
      <c r="F1846" s="8" t="s">
        <v>162</v>
      </c>
      <c r="G1846" s="8">
        <v>46.6</v>
      </c>
      <c r="H1846" s="8">
        <v>50.3</v>
      </c>
      <c r="I1846" s="8">
        <v>47.8</v>
      </c>
      <c r="J1846" s="8">
        <v>53.2</v>
      </c>
    </row>
    <row r="1847" spans="1:10" x14ac:dyDescent="0.15">
      <c r="A1847" s="8">
        <v>2012</v>
      </c>
      <c r="B1847" s="9">
        <v>40958</v>
      </c>
      <c r="C1847" s="10">
        <v>261</v>
      </c>
      <c r="D1847" s="11">
        <v>49.474999999999994</v>
      </c>
      <c r="E1847" s="11">
        <v>50.525000000000006</v>
      </c>
      <c r="F1847" s="8" t="s">
        <v>162</v>
      </c>
      <c r="G1847" s="8">
        <v>46.6</v>
      </c>
      <c r="H1847" s="8">
        <v>50.3</v>
      </c>
      <c r="I1847" s="8">
        <v>47.8</v>
      </c>
      <c r="J1847" s="8">
        <v>53.2</v>
      </c>
    </row>
    <row r="1848" spans="1:10" x14ac:dyDescent="0.15">
      <c r="A1848" s="8">
        <v>2012</v>
      </c>
      <c r="B1848" s="9">
        <v>40959</v>
      </c>
      <c r="C1848" s="10">
        <v>260</v>
      </c>
      <c r="D1848" s="11">
        <v>49.474999999999994</v>
      </c>
      <c r="E1848" s="11">
        <v>50.525000000000006</v>
      </c>
      <c r="F1848" s="8" t="s">
        <v>162</v>
      </c>
      <c r="G1848" s="8">
        <v>46.6</v>
      </c>
      <c r="H1848" s="8">
        <v>50.3</v>
      </c>
      <c r="I1848" s="8">
        <v>47.8</v>
      </c>
      <c r="J1848" s="8">
        <v>53.2</v>
      </c>
    </row>
    <row r="1849" spans="1:10" x14ac:dyDescent="0.15">
      <c r="A1849" s="8">
        <v>2012</v>
      </c>
      <c r="B1849" s="9">
        <v>40960</v>
      </c>
      <c r="C1849" s="10">
        <v>259</v>
      </c>
      <c r="D1849" s="11">
        <v>49.474999999999994</v>
      </c>
      <c r="E1849" s="11">
        <v>50.525000000000006</v>
      </c>
      <c r="F1849" s="8" t="s">
        <v>162</v>
      </c>
      <c r="G1849" s="8">
        <v>46.6</v>
      </c>
      <c r="H1849" s="8">
        <v>50.3</v>
      </c>
      <c r="I1849" s="8">
        <v>47.8</v>
      </c>
      <c r="J1849" s="8">
        <v>53.2</v>
      </c>
    </row>
    <row r="1850" spans="1:10" x14ac:dyDescent="0.15">
      <c r="A1850" s="8">
        <v>2012</v>
      </c>
      <c r="B1850" s="9">
        <v>40961</v>
      </c>
      <c r="C1850" s="10">
        <v>258</v>
      </c>
      <c r="D1850" s="11">
        <v>49.474999999999994</v>
      </c>
      <c r="E1850" s="11">
        <v>50.525000000000006</v>
      </c>
      <c r="F1850" s="8" t="s">
        <v>162</v>
      </c>
      <c r="G1850" s="8">
        <v>46.6</v>
      </c>
      <c r="H1850" s="8">
        <v>50.3</v>
      </c>
      <c r="I1850" s="8">
        <v>47.8</v>
      </c>
      <c r="J1850" s="8">
        <v>53.2</v>
      </c>
    </row>
    <row r="1851" spans="1:10" x14ac:dyDescent="0.15">
      <c r="A1851" s="8">
        <v>2012</v>
      </c>
      <c r="B1851" s="9">
        <v>40962</v>
      </c>
      <c r="C1851" s="10">
        <v>257</v>
      </c>
      <c r="D1851" s="11">
        <v>49.474999999999994</v>
      </c>
      <c r="E1851" s="11">
        <v>50.525000000000006</v>
      </c>
      <c r="F1851" s="8" t="s">
        <v>162</v>
      </c>
      <c r="G1851" s="8">
        <v>46.6</v>
      </c>
      <c r="H1851" s="8">
        <v>50.3</v>
      </c>
      <c r="I1851" s="8">
        <v>47.8</v>
      </c>
      <c r="J1851" s="8">
        <v>53.2</v>
      </c>
    </row>
    <row r="1852" spans="1:10" x14ac:dyDescent="0.15">
      <c r="A1852" s="8">
        <v>2012</v>
      </c>
      <c r="B1852" s="9">
        <v>40963</v>
      </c>
      <c r="C1852" s="10">
        <v>256</v>
      </c>
      <c r="D1852" s="11">
        <v>49.474999999999994</v>
      </c>
      <c r="E1852" s="11">
        <v>50.525000000000006</v>
      </c>
      <c r="F1852" s="8" t="s">
        <v>162</v>
      </c>
      <c r="G1852" s="8">
        <v>46.6</v>
      </c>
      <c r="H1852" s="8">
        <v>50.3</v>
      </c>
      <c r="I1852" s="8">
        <v>47.8</v>
      </c>
      <c r="J1852" s="8">
        <v>53.2</v>
      </c>
    </row>
    <row r="1853" spans="1:10" x14ac:dyDescent="0.15">
      <c r="A1853" s="8">
        <v>2012</v>
      </c>
      <c r="B1853" s="9">
        <v>40964</v>
      </c>
      <c r="C1853" s="10">
        <v>255</v>
      </c>
      <c r="D1853" s="11">
        <v>49.474999999999994</v>
      </c>
      <c r="E1853" s="11">
        <v>50.525000000000006</v>
      </c>
      <c r="F1853" s="8" t="s">
        <v>162</v>
      </c>
      <c r="G1853" s="8">
        <v>46.6</v>
      </c>
      <c r="H1853" s="8">
        <v>50.3</v>
      </c>
      <c r="I1853" s="8">
        <v>47.8</v>
      </c>
      <c r="J1853" s="8">
        <v>53.2</v>
      </c>
    </row>
    <row r="1854" spans="1:10" x14ac:dyDescent="0.15">
      <c r="A1854" s="8">
        <v>2012</v>
      </c>
      <c r="B1854" s="9">
        <v>40965</v>
      </c>
      <c r="C1854" s="10">
        <v>254</v>
      </c>
      <c r="D1854" s="11">
        <v>49.474999999999994</v>
      </c>
      <c r="E1854" s="11">
        <v>50.525000000000006</v>
      </c>
      <c r="F1854" s="8" t="s">
        <v>162</v>
      </c>
      <c r="G1854" s="8">
        <v>46.6</v>
      </c>
      <c r="H1854" s="8">
        <v>50.3</v>
      </c>
      <c r="I1854" s="8">
        <v>47.8</v>
      </c>
      <c r="J1854" s="8">
        <v>53.2</v>
      </c>
    </row>
    <row r="1855" spans="1:10" x14ac:dyDescent="0.15">
      <c r="A1855" s="8">
        <v>2012</v>
      </c>
      <c r="B1855" s="9">
        <v>40966</v>
      </c>
      <c r="C1855" s="10">
        <v>253</v>
      </c>
      <c r="D1855" s="11">
        <v>49.474999999999994</v>
      </c>
      <c r="E1855" s="11">
        <v>50.525000000000006</v>
      </c>
      <c r="F1855" s="8" t="s">
        <v>162</v>
      </c>
      <c r="G1855" s="8">
        <v>46.6</v>
      </c>
      <c r="H1855" s="8">
        <v>50.3</v>
      </c>
      <c r="I1855" s="8">
        <v>47.8</v>
      </c>
      <c r="J1855" s="8">
        <v>53.2</v>
      </c>
    </row>
    <row r="1856" spans="1:10" x14ac:dyDescent="0.15">
      <c r="A1856" s="8">
        <v>2012</v>
      </c>
      <c r="B1856" s="9">
        <v>40967</v>
      </c>
      <c r="C1856" s="10">
        <v>252</v>
      </c>
      <c r="D1856" s="11">
        <v>49.474999999999994</v>
      </c>
      <c r="E1856" s="11">
        <v>50.525000000000006</v>
      </c>
      <c r="F1856" s="8" t="s">
        <v>162</v>
      </c>
      <c r="G1856" s="8">
        <v>46.6</v>
      </c>
      <c r="H1856" s="8">
        <v>50.3</v>
      </c>
      <c r="I1856" s="8">
        <v>47.8</v>
      </c>
      <c r="J1856" s="8">
        <v>53.2</v>
      </c>
    </row>
    <row r="1857" spans="1:10" x14ac:dyDescent="0.15">
      <c r="A1857" s="8">
        <v>2012</v>
      </c>
      <c r="B1857" s="9">
        <v>40968</v>
      </c>
      <c r="C1857" s="10">
        <v>251</v>
      </c>
      <c r="D1857" s="11">
        <v>49.575000000000003</v>
      </c>
      <c r="E1857" s="11">
        <v>50.424999999999997</v>
      </c>
      <c r="F1857" s="8" t="s">
        <v>162</v>
      </c>
      <c r="G1857" s="8">
        <v>46.6</v>
      </c>
      <c r="H1857" s="8">
        <v>50.3</v>
      </c>
      <c r="I1857" s="8">
        <v>48.2</v>
      </c>
      <c r="J1857" s="8">
        <v>53.2</v>
      </c>
    </row>
    <row r="1858" spans="1:10" x14ac:dyDescent="0.15">
      <c r="A1858" s="8">
        <v>2012</v>
      </c>
      <c r="B1858" s="9">
        <v>40969</v>
      </c>
      <c r="C1858" s="10">
        <v>250</v>
      </c>
      <c r="D1858" s="11">
        <v>49.575000000000003</v>
      </c>
      <c r="E1858" s="11">
        <v>50.424999999999997</v>
      </c>
      <c r="F1858" s="8" t="s">
        <v>162</v>
      </c>
      <c r="G1858" s="8">
        <v>46.6</v>
      </c>
      <c r="H1858" s="8">
        <v>50.3</v>
      </c>
      <c r="I1858" s="8">
        <v>48.2</v>
      </c>
      <c r="J1858" s="8">
        <v>53.2</v>
      </c>
    </row>
    <row r="1859" spans="1:10" x14ac:dyDescent="0.15">
      <c r="A1859" s="8">
        <v>2012</v>
      </c>
      <c r="B1859" s="9">
        <v>40970</v>
      </c>
      <c r="C1859" s="10">
        <v>249</v>
      </c>
      <c r="D1859" s="11">
        <v>49.575000000000003</v>
      </c>
      <c r="E1859" s="11">
        <v>50.424999999999997</v>
      </c>
      <c r="F1859" s="8" t="s">
        <v>162</v>
      </c>
      <c r="G1859" s="8">
        <v>46.6</v>
      </c>
      <c r="H1859" s="8">
        <v>50.3</v>
      </c>
      <c r="I1859" s="8">
        <v>48.2</v>
      </c>
      <c r="J1859" s="8">
        <v>53.2</v>
      </c>
    </row>
    <row r="1860" spans="1:10" x14ac:dyDescent="0.15">
      <c r="A1860" s="8">
        <v>2012</v>
      </c>
      <c r="B1860" s="9">
        <v>40971</v>
      </c>
      <c r="C1860" s="10">
        <v>248</v>
      </c>
      <c r="D1860" s="11">
        <v>49.575000000000003</v>
      </c>
      <c r="E1860" s="11">
        <v>50.424999999999997</v>
      </c>
      <c r="F1860" s="8" t="s">
        <v>162</v>
      </c>
      <c r="G1860" s="8">
        <v>46.6</v>
      </c>
      <c r="H1860" s="8">
        <v>50.3</v>
      </c>
      <c r="I1860" s="8">
        <v>48.2</v>
      </c>
      <c r="J1860" s="8">
        <v>53.2</v>
      </c>
    </row>
    <row r="1861" spans="1:10" x14ac:dyDescent="0.15">
      <c r="A1861" s="8">
        <v>2012</v>
      </c>
      <c r="B1861" s="9">
        <v>40972</v>
      </c>
      <c r="C1861" s="10">
        <v>247</v>
      </c>
      <c r="D1861" s="11">
        <v>49.575000000000003</v>
      </c>
      <c r="E1861" s="11">
        <v>50.424999999999997</v>
      </c>
      <c r="F1861" s="8" t="s">
        <v>162</v>
      </c>
      <c r="G1861" s="8">
        <v>46.6</v>
      </c>
      <c r="H1861" s="8">
        <v>50.3</v>
      </c>
      <c r="I1861" s="8">
        <v>48.2</v>
      </c>
      <c r="J1861" s="8">
        <v>53.2</v>
      </c>
    </row>
    <row r="1862" spans="1:10" x14ac:dyDescent="0.15">
      <c r="A1862" s="8">
        <v>2012</v>
      </c>
      <c r="B1862" s="9">
        <v>40973</v>
      </c>
      <c r="C1862" s="10">
        <v>246</v>
      </c>
      <c r="D1862" s="11">
        <v>49.575000000000003</v>
      </c>
      <c r="E1862" s="11">
        <v>50.424999999999997</v>
      </c>
      <c r="F1862" s="8" t="s">
        <v>162</v>
      </c>
      <c r="G1862" s="8">
        <v>46.6</v>
      </c>
      <c r="H1862" s="8">
        <v>50.3</v>
      </c>
      <c r="I1862" s="8">
        <v>48.2</v>
      </c>
      <c r="J1862" s="8">
        <v>53.2</v>
      </c>
    </row>
    <row r="1863" spans="1:10" x14ac:dyDescent="0.15">
      <c r="A1863" s="8">
        <v>2012</v>
      </c>
      <c r="B1863" s="9">
        <v>40974</v>
      </c>
      <c r="C1863" s="10">
        <v>245</v>
      </c>
      <c r="D1863" s="11">
        <v>49.575000000000003</v>
      </c>
      <c r="E1863" s="11">
        <v>50.424999999999997</v>
      </c>
      <c r="F1863" s="8" t="s">
        <v>162</v>
      </c>
      <c r="G1863" s="8">
        <v>46.6</v>
      </c>
      <c r="H1863" s="8">
        <v>50.3</v>
      </c>
      <c r="I1863" s="8">
        <v>48.2</v>
      </c>
      <c r="J1863" s="8">
        <v>53.2</v>
      </c>
    </row>
    <row r="1864" spans="1:10" x14ac:dyDescent="0.15">
      <c r="A1864" s="8">
        <v>2012</v>
      </c>
      <c r="B1864" s="9">
        <v>40975</v>
      </c>
      <c r="C1864" s="10">
        <v>244</v>
      </c>
      <c r="D1864" s="11">
        <v>49.575000000000003</v>
      </c>
      <c r="E1864" s="11">
        <v>50.424999999999997</v>
      </c>
      <c r="F1864" s="8" t="s">
        <v>162</v>
      </c>
      <c r="G1864" s="8">
        <v>46.6</v>
      </c>
      <c r="H1864" s="8">
        <v>50.3</v>
      </c>
      <c r="I1864" s="8">
        <v>48.2</v>
      </c>
      <c r="J1864" s="8">
        <v>53.2</v>
      </c>
    </row>
    <row r="1865" spans="1:10" x14ac:dyDescent="0.15">
      <c r="A1865" s="8">
        <v>2012</v>
      </c>
      <c r="B1865" s="9">
        <v>40976</v>
      </c>
      <c r="C1865" s="10">
        <v>243</v>
      </c>
      <c r="D1865" s="11">
        <v>49.575000000000003</v>
      </c>
      <c r="E1865" s="11">
        <v>50.424999999999997</v>
      </c>
      <c r="F1865" s="8" t="s">
        <v>162</v>
      </c>
      <c r="G1865" s="8">
        <v>46.6</v>
      </c>
      <c r="H1865" s="8">
        <v>50.3</v>
      </c>
      <c r="I1865" s="8">
        <v>48.2</v>
      </c>
      <c r="J1865" s="8">
        <v>53.2</v>
      </c>
    </row>
    <row r="1866" spans="1:10" x14ac:dyDescent="0.15">
      <c r="A1866" s="8">
        <v>2012</v>
      </c>
      <c r="B1866" s="9">
        <v>40977</v>
      </c>
      <c r="C1866" s="10">
        <v>242</v>
      </c>
      <c r="D1866" s="11">
        <v>49.575000000000003</v>
      </c>
      <c r="E1866" s="11">
        <v>50.424999999999997</v>
      </c>
      <c r="F1866" s="8" t="s">
        <v>162</v>
      </c>
      <c r="G1866" s="8">
        <v>46.6</v>
      </c>
      <c r="H1866" s="8">
        <v>50.3</v>
      </c>
      <c r="I1866" s="8">
        <v>48.2</v>
      </c>
      <c r="J1866" s="8">
        <v>53.2</v>
      </c>
    </row>
    <row r="1867" spans="1:10" x14ac:dyDescent="0.15">
      <c r="A1867" s="8">
        <v>2012</v>
      </c>
      <c r="B1867" s="9">
        <v>40978</v>
      </c>
      <c r="C1867" s="10">
        <v>241</v>
      </c>
      <c r="D1867" s="11">
        <v>49.575000000000003</v>
      </c>
      <c r="E1867" s="11">
        <v>50.424999999999997</v>
      </c>
      <c r="F1867" s="8" t="s">
        <v>162</v>
      </c>
      <c r="G1867" s="8">
        <v>46.6</v>
      </c>
      <c r="H1867" s="8">
        <v>50.3</v>
      </c>
      <c r="I1867" s="8">
        <v>48.2</v>
      </c>
      <c r="J1867" s="8">
        <v>53.2</v>
      </c>
    </row>
    <row r="1868" spans="1:10" x14ac:dyDescent="0.15">
      <c r="A1868" s="8">
        <v>2012</v>
      </c>
      <c r="B1868" s="9">
        <v>40979</v>
      </c>
      <c r="C1868" s="10">
        <v>240</v>
      </c>
      <c r="D1868" s="11">
        <v>49.575000000000003</v>
      </c>
      <c r="E1868" s="11">
        <v>50.424999999999997</v>
      </c>
      <c r="F1868" s="8" t="s">
        <v>162</v>
      </c>
      <c r="G1868" s="8">
        <v>46.6</v>
      </c>
      <c r="H1868" s="8">
        <v>50.3</v>
      </c>
      <c r="I1868" s="8">
        <v>48.2</v>
      </c>
      <c r="J1868" s="8">
        <v>53.2</v>
      </c>
    </row>
    <row r="1869" spans="1:10" x14ac:dyDescent="0.15">
      <c r="A1869" s="8">
        <v>2012</v>
      </c>
      <c r="B1869" s="9">
        <v>40980</v>
      </c>
      <c r="C1869" s="10">
        <v>239</v>
      </c>
      <c r="D1869" s="11">
        <v>49.575000000000003</v>
      </c>
      <c r="E1869" s="11">
        <v>50.424999999999997</v>
      </c>
      <c r="F1869" s="8" t="s">
        <v>162</v>
      </c>
      <c r="G1869" s="8">
        <v>46.6</v>
      </c>
      <c r="H1869" s="8">
        <v>50.3</v>
      </c>
      <c r="I1869" s="8">
        <v>48.2</v>
      </c>
      <c r="J1869" s="8">
        <v>53.2</v>
      </c>
    </row>
    <row r="1870" spans="1:10" x14ac:dyDescent="0.15">
      <c r="A1870" s="8">
        <v>2012</v>
      </c>
      <c r="B1870" s="9">
        <v>40981</v>
      </c>
      <c r="C1870" s="10">
        <v>238</v>
      </c>
      <c r="D1870" s="11">
        <v>49.575000000000003</v>
      </c>
      <c r="E1870" s="11">
        <v>50.424999999999997</v>
      </c>
      <c r="F1870" s="8" t="s">
        <v>162</v>
      </c>
      <c r="G1870" s="8">
        <v>46.6</v>
      </c>
      <c r="H1870" s="8">
        <v>50.3</v>
      </c>
      <c r="I1870" s="8">
        <v>48.2</v>
      </c>
      <c r="J1870" s="8">
        <v>53.2</v>
      </c>
    </row>
    <row r="1871" spans="1:10" x14ac:dyDescent="0.15">
      <c r="A1871" s="8">
        <v>2012</v>
      </c>
      <c r="B1871" s="9">
        <v>40982</v>
      </c>
      <c r="C1871" s="10">
        <v>237</v>
      </c>
      <c r="D1871" s="11">
        <v>49.575000000000003</v>
      </c>
      <c r="E1871" s="11">
        <v>50.424999999999997</v>
      </c>
      <c r="F1871" s="8" t="s">
        <v>162</v>
      </c>
      <c r="G1871" s="8">
        <v>46.6</v>
      </c>
      <c r="H1871" s="8">
        <v>50.3</v>
      </c>
      <c r="I1871" s="8">
        <v>48.2</v>
      </c>
      <c r="J1871" s="8">
        <v>53.2</v>
      </c>
    </row>
    <row r="1872" spans="1:10" x14ac:dyDescent="0.15">
      <c r="A1872" s="8">
        <v>2012</v>
      </c>
      <c r="B1872" s="9">
        <v>40983</v>
      </c>
      <c r="C1872" s="10">
        <v>236</v>
      </c>
      <c r="D1872" s="11">
        <v>49.575000000000003</v>
      </c>
      <c r="E1872" s="11">
        <v>50.424999999999997</v>
      </c>
      <c r="F1872" s="8" t="s">
        <v>162</v>
      </c>
      <c r="G1872" s="8">
        <v>46.6</v>
      </c>
      <c r="H1872" s="8">
        <v>50.3</v>
      </c>
      <c r="I1872" s="8">
        <v>48.2</v>
      </c>
      <c r="J1872" s="8">
        <v>53.2</v>
      </c>
    </row>
    <row r="1873" spans="1:10" x14ac:dyDescent="0.15">
      <c r="A1873" s="8">
        <v>2012</v>
      </c>
      <c r="B1873" s="9">
        <v>40984</v>
      </c>
      <c r="C1873" s="10">
        <v>235</v>
      </c>
      <c r="D1873" s="11">
        <v>49.575000000000003</v>
      </c>
      <c r="E1873" s="11">
        <v>50.424999999999997</v>
      </c>
      <c r="F1873" s="8" t="s">
        <v>162</v>
      </c>
      <c r="G1873" s="8">
        <v>46.6</v>
      </c>
      <c r="H1873" s="8">
        <v>50.3</v>
      </c>
      <c r="I1873" s="8">
        <v>48.2</v>
      </c>
      <c r="J1873" s="8">
        <v>53.2</v>
      </c>
    </row>
    <row r="1874" spans="1:10" x14ac:dyDescent="0.15">
      <c r="A1874" s="8">
        <v>2012</v>
      </c>
      <c r="B1874" s="9">
        <v>40985</v>
      </c>
      <c r="C1874" s="10">
        <v>234</v>
      </c>
      <c r="D1874" s="11">
        <v>49.575000000000003</v>
      </c>
      <c r="E1874" s="11">
        <v>50.424999999999997</v>
      </c>
      <c r="F1874" s="8" t="s">
        <v>162</v>
      </c>
      <c r="G1874" s="8">
        <v>46.6</v>
      </c>
      <c r="H1874" s="8">
        <v>50.3</v>
      </c>
      <c r="I1874" s="8">
        <v>48.2</v>
      </c>
      <c r="J1874" s="8">
        <v>53.2</v>
      </c>
    </row>
    <row r="1875" spans="1:10" x14ac:dyDescent="0.15">
      <c r="A1875" s="8">
        <v>2012</v>
      </c>
      <c r="B1875" s="9">
        <v>40986</v>
      </c>
      <c r="C1875" s="10">
        <v>233</v>
      </c>
      <c r="D1875" s="11">
        <v>49.575000000000003</v>
      </c>
      <c r="E1875" s="11">
        <v>50.424999999999997</v>
      </c>
      <c r="F1875" s="8" t="s">
        <v>162</v>
      </c>
      <c r="G1875" s="8">
        <v>46.6</v>
      </c>
      <c r="H1875" s="8">
        <v>50.3</v>
      </c>
      <c r="I1875" s="8">
        <v>48.2</v>
      </c>
      <c r="J1875" s="8">
        <v>53.2</v>
      </c>
    </row>
    <row r="1876" spans="1:10" x14ac:dyDescent="0.15">
      <c r="A1876" s="8">
        <v>2012</v>
      </c>
      <c r="B1876" s="9">
        <v>40987</v>
      </c>
      <c r="C1876" s="10">
        <v>232</v>
      </c>
      <c r="D1876" s="11">
        <v>49.575000000000003</v>
      </c>
      <c r="E1876" s="11">
        <v>50.424999999999997</v>
      </c>
      <c r="F1876" s="8" t="s">
        <v>162</v>
      </c>
      <c r="G1876" s="8">
        <v>46.6</v>
      </c>
      <c r="H1876" s="8">
        <v>50.3</v>
      </c>
      <c r="I1876" s="8">
        <v>48.2</v>
      </c>
      <c r="J1876" s="8">
        <v>53.2</v>
      </c>
    </row>
    <row r="1877" spans="1:10" x14ac:dyDescent="0.15">
      <c r="A1877" s="8">
        <v>2012</v>
      </c>
      <c r="B1877" s="9">
        <v>40988</v>
      </c>
      <c r="C1877" s="10">
        <v>231</v>
      </c>
      <c r="D1877" s="11">
        <v>49.575000000000003</v>
      </c>
      <c r="E1877" s="11">
        <v>50.424999999999997</v>
      </c>
      <c r="F1877" s="8" t="s">
        <v>162</v>
      </c>
      <c r="G1877" s="8">
        <v>46.6</v>
      </c>
      <c r="H1877" s="8">
        <v>50.3</v>
      </c>
      <c r="I1877" s="8">
        <v>48.2</v>
      </c>
      <c r="J1877" s="8">
        <v>53.2</v>
      </c>
    </row>
    <row r="1878" spans="1:10" x14ac:dyDescent="0.15">
      <c r="A1878" s="8">
        <v>2012</v>
      </c>
      <c r="B1878" s="9">
        <v>40989</v>
      </c>
      <c r="C1878" s="10">
        <v>230</v>
      </c>
      <c r="D1878" s="11">
        <v>49.575000000000003</v>
      </c>
      <c r="E1878" s="11">
        <v>50.424999999999997</v>
      </c>
      <c r="F1878" s="8" t="s">
        <v>162</v>
      </c>
      <c r="G1878" s="8">
        <v>46.6</v>
      </c>
      <c r="H1878" s="8">
        <v>50.3</v>
      </c>
      <c r="I1878" s="8">
        <v>48.2</v>
      </c>
      <c r="J1878" s="8">
        <v>53.2</v>
      </c>
    </row>
    <row r="1879" spans="1:10" x14ac:dyDescent="0.15">
      <c r="A1879" s="8">
        <v>2012</v>
      </c>
      <c r="B1879" s="9">
        <v>40990</v>
      </c>
      <c r="C1879" s="10">
        <v>229</v>
      </c>
      <c r="D1879" s="11">
        <v>49.575000000000003</v>
      </c>
      <c r="E1879" s="11">
        <v>50.424999999999997</v>
      </c>
      <c r="F1879" s="8" t="s">
        <v>162</v>
      </c>
      <c r="G1879" s="8">
        <v>46.6</v>
      </c>
      <c r="H1879" s="8">
        <v>50.3</v>
      </c>
      <c r="I1879" s="8">
        <v>48.2</v>
      </c>
      <c r="J1879" s="8">
        <v>53.2</v>
      </c>
    </row>
    <row r="1880" spans="1:10" x14ac:dyDescent="0.15">
      <c r="A1880" s="8">
        <v>2012</v>
      </c>
      <c r="B1880" s="9">
        <v>40991</v>
      </c>
      <c r="C1880" s="10">
        <v>228</v>
      </c>
      <c r="D1880" s="11">
        <v>49.575000000000003</v>
      </c>
      <c r="E1880" s="11">
        <v>50.424999999999997</v>
      </c>
      <c r="F1880" s="8" t="s">
        <v>162</v>
      </c>
      <c r="G1880" s="8">
        <v>46.6</v>
      </c>
      <c r="H1880" s="8">
        <v>50.3</v>
      </c>
      <c r="I1880" s="8">
        <v>48.2</v>
      </c>
      <c r="J1880" s="8">
        <v>53.2</v>
      </c>
    </row>
    <row r="1881" spans="1:10" x14ac:dyDescent="0.15">
      <c r="A1881" s="8">
        <v>2012</v>
      </c>
      <c r="B1881" s="9">
        <v>40992</v>
      </c>
      <c r="C1881" s="10">
        <v>227</v>
      </c>
      <c r="D1881" s="11">
        <v>49.575000000000003</v>
      </c>
      <c r="E1881" s="11">
        <v>50.424999999999997</v>
      </c>
      <c r="F1881" s="8" t="s">
        <v>162</v>
      </c>
      <c r="G1881" s="8">
        <v>46.6</v>
      </c>
      <c r="H1881" s="8">
        <v>50.3</v>
      </c>
      <c r="I1881" s="8">
        <v>48.2</v>
      </c>
      <c r="J1881" s="8">
        <v>53.2</v>
      </c>
    </row>
    <row r="1882" spans="1:10" x14ac:dyDescent="0.15">
      <c r="A1882" s="8">
        <v>2012</v>
      </c>
      <c r="B1882" s="9">
        <v>40993</v>
      </c>
      <c r="C1882" s="10">
        <v>226</v>
      </c>
      <c r="D1882" s="11">
        <v>49.575000000000003</v>
      </c>
      <c r="E1882" s="11">
        <v>50.424999999999997</v>
      </c>
      <c r="F1882" s="8" t="s">
        <v>162</v>
      </c>
      <c r="G1882" s="8">
        <v>46.6</v>
      </c>
      <c r="H1882" s="8">
        <v>50.3</v>
      </c>
      <c r="I1882" s="8">
        <v>48.2</v>
      </c>
      <c r="J1882" s="8">
        <v>53.2</v>
      </c>
    </row>
    <row r="1883" spans="1:10" x14ac:dyDescent="0.15">
      <c r="A1883" s="8">
        <v>2012</v>
      </c>
      <c r="B1883" s="9">
        <v>40994</v>
      </c>
      <c r="C1883" s="10">
        <v>225</v>
      </c>
      <c r="D1883" s="11">
        <v>49.575000000000003</v>
      </c>
      <c r="E1883" s="11">
        <v>50.424999999999997</v>
      </c>
      <c r="F1883" s="8" t="s">
        <v>162</v>
      </c>
      <c r="G1883" s="8">
        <v>46.6</v>
      </c>
      <c r="H1883" s="8">
        <v>50.3</v>
      </c>
      <c r="I1883" s="8">
        <v>48.2</v>
      </c>
      <c r="J1883" s="8">
        <v>53.2</v>
      </c>
    </row>
    <row r="1884" spans="1:10" x14ac:dyDescent="0.15">
      <c r="A1884" s="8">
        <v>2012</v>
      </c>
      <c r="B1884" s="9">
        <v>40995</v>
      </c>
      <c r="C1884" s="10">
        <v>224</v>
      </c>
      <c r="D1884" s="11">
        <v>49.575000000000003</v>
      </c>
      <c r="E1884" s="11">
        <v>50.424999999999997</v>
      </c>
      <c r="F1884" s="8" t="s">
        <v>162</v>
      </c>
      <c r="G1884" s="8">
        <v>46.6</v>
      </c>
      <c r="H1884" s="8">
        <v>50.3</v>
      </c>
      <c r="I1884" s="8">
        <v>48.2</v>
      </c>
      <c r="J1884" s="8">
        <v>53.2</v>
      </c>
    </row>
    <row r="1885" spans="1:10" x14ac:dyDescent="0.15">
      <c r="A1885" s="8">
        <v>2012</v>
      </c>
      <c r="B1885" s="9">
        <v>40996</v>
      </c>
      <c r="C1885" s="10">
        <v>223</v>
      </c>
      <c r="D1885" s="11">
        <v>49.575000000000003</v>
      </c>
      <c r="E1885" s="11">
        <v>50.424999999999997</v>
      </c>
      <c r="F1885" s="8" t="s">
        <v>162</v>
      </c>
      <c r="G1885" s="8">
        <v>46.6</v>
      </c>
      <c r="H1885" s="8">
        <v>50.3</v>
      </c>
      <c r="I1885" s="8">
        <v>48.2</v>
      </c>
      <c r="J1885" s="8">
        <v>53.2</v>
      </c>
    </row>
    <row r="1886" spans="1:10" x14ac:dyDescent="0.15">
      <c r="A1886" s="8">
        <v>2012</v>
      </c>
      <c r="B1886" s="9">
        <v>40997</v>
      </c>
      <c r="C1886" s="10">
        <v>222</v>
      </c>
      <c r="D1886" s="11">
        <v>49.575000000000003</v>
      </c>
      <c r="E1886" s="11">
        <v>50.424999999999997</v>
      </c>
      <c r="F1886" s="8" t="s">
        <v>162</v>
      </c>
      <c r="G1886" s="8">
        <v>46.6</v>
      </c>
      <c r="H1886" s="8">
        <v>50.3</v>
      </c>
      <c r="I1886" s="8">
        <v>48.2</v>
      </c>
      <c r="J1886" s="8">
        <v>53.2</v>
      </c>
    </row>
    <row r="1887" spans="1:10" x14ac:dyDescent="0.15">
      <c r="A1887" s="8">
        <v>2012</v>
      </c>
      <c r="B1887" s="9">
        <v>40998</v>
      </c>
      <c r="C1887" s="10">
        <v>221</v>
      </c>
      <c r="D1887" s="11">
        <v>49.575000000000003</v>
      </c>
      <c r="E1887" s="11">
        <v>50.424999999999997</v>
      </c>
      <c r="F1887" s="8" t="s">
        <v>162</v>
      </c>
      <c r="G1887" s="8">
        <v>46.6</v>
      </c>
      <c r="H1887" s="8">
        <v>50.3</v>
      </c>
      <c r="I1887" s="8">
        <v>48.2</v>
      </c>
      <c r="J1887" s="8">
        <v>53.2</v>
      </c>
    </row>
    <row r="1888" spans="1:10" x14ac:dyDescent="0.15">
      <c r="A1888" s="8">
        <v>2012</v>
      </c>
      <c r="B1888" s="9">
        <v>40999</v>
      </c>
      <c r="C1888" s="10">
        <v>220</v>
      </c>
      <c r="D1888" s="11">
        <v>49.575000000000003</v>
      </c>
      <c r="E1888" s="11">
        <v>50.424999999999997</v>
      </c>
      <c r="F1888" s="8" t="s">
        <v>162</v>
      </c>
      <c r="G1888" s="8">
        <v>46.6</v>
      </c>
      <c r="H1888" s="8">
        <v>50.3</v>
      </c>
      <c r="I1888" s="8">
        <v>48.2</v>
      </c>
      <c r="J1888" s="8">
        <v>53.2</v>
      </c>
    </row>
    <row r="1889" spans="1:10" x14ac:dyDescent="0.15">
      <c r="A1889" s="8">
        <v>2012</v>
      </c>
      <c r="B1889" s="9">
        <v>41000</v>
      </c>
      <c r="C1889" s="10">
        <v>219</v>
      </c>
      <c r="D1889" s="11">
        <v>49.575000000000003</v>
      </c>
      <c r="E1889" s="11">
        <v>50.424999999999997</v>
      </c>
      <c r="F1889" s="8" t="s">
        <v>162</v>
      </c>
      <c r="G1889" s="8">
        <v>46.6</v>
      </c>
      <c r="H1889" s="8">
        <v>50.3</v>
      </c>
      <c r="I1889" s="8">
        <v>48.2</v>
      </c>
      <c r="J1889" s="8">
        <v>53.2</v>
      </c>
    </row>
    <row r="1890" spans="1:10" x14ac:dyDescent="0.15">
      <c r="A1890" s="8">
        <v>2012</v>
      </c>
      <c r="B1890" s="9">
        <v>41001</v>
      </c>
      <c r="C1890" s="10">
        <v>218</v>
      </c>
      <c r="D1890" s="11">
        <v>49.575000000000003</v>
      </c>
      <c r="E1890" s="11">
        <v>50.424999999999997</v>
      </c>
      <c r="F1890" s="8" t="s">
        <v>162</v>
      </c>
      <c r="G1890" s="8">
        <v>46.6</v>
      </c>
      <c r="H1890" s="8">
        <v>50.3</v>
      </c>
      <c r="I1890" s="8">
        <v>48.2</v>
      </c>
      <c r="J1890" s="8">
        <v>53.2</v>
      </c>
    </row>
    <row r="1891" spans="1:10" x14ac:dyDescent="0.15">
      <c r="A1891" s="8">
        <v>2012</v>
      </c>
      <c r="B1891" s="9">
        <v>41002</v>
      </c>
      <c r="C1891" s="10">
        <v>217</v>
      </c>
      <c r="D1891" s="11">
        <v>49.575000000000003</v>
      </c>
      <c r="E1891" s="11">
        <v>50.424999999999997</v>
      </c>
      <c r="F1891" s="8" t="s">
        <v>162</v>
      </c>
      <c r="G1891" s="8">
        <v>46.6</v>
      </c>
      <c r="H1891" s="8">
        <v>50.3</v>
      </c>
      <c r="I1891" s="8">
        <v>48.2</v>
      </c>
      <c r="J1891" s="8">
        <v>53.2</v>
      </c>
    </row>
    <row r="1892" spans="1:10" x14ac:dyDescent="0.15">
      <c r="A1892" s="8">
        <v>2012</v>
      </c>
      <c r="B1892" s="9">
        <v>41003</v>
      </c>
      <c r="C1892" s="10">
        <v>216</v>
      </c>
      <c r="D1892" s="11">
        <v>49.575000000000003</v>
      </c>
      <c r="E1892" s="11">
        <v>50.424999999999997</v>
      </c>
      <c r="F1892" s="8" t="s">
        <v>162</v>
      </c>
      <c r="G1892" s="8">
        <v>46.6</v>
      </c>
      <c r="H1892" s="8">
        <v>50.3</v>
      </c>
      <c r="I1892" s="8">
        <v>48.2</v>
      </c>
      <c r="J1892" s="8">
        <v>53.2</v>
      </c>
    </row>
    <row r="1893" spans="1:10" x14ac:dyDescent="0.15">
      <c r="A1893" s="8">
        <v>2012</v>
      </c>
      <c r="B1893" s="9">
        <v>41004</v>
      </c>
      <c r="C1893" s="10">
        <v>215</v>
      </c>
      <c r="D1893" s="11">
        <v>49.575000000000003</v>
      </c>
      <c r="E1893" s="11">
        <v>50.424999999999997</v>
      </c>
      <c r="F1893" s="8" t="s">
        <v>162</v>
      </c>
      <c r="G1893" s="8">
        <v>46.6</v>
      </c>
      <c r="H1893" s="8">
        <v>50.3</v>
      </c>
      <c r="I1893" s="8">
        <v>48.2</v>
      </c>
      <c r="J1893" s="8">
        <v>53.2</v>
      </c>
    </row>
    <row r="1894" spans="1:10" x14ac:dyDescent="0.15">
      <c r="A1894" s="8">
        <v>2012</v>
      </c>
      <c r="B1894" s="9">
        <v>41005</v>
      </c>
      <c r="C1894" s="10">
        <v>214</v>
      </c>
      <c r="D1894" s="11">
        <v>49.575000000000003</v>
      </c>
      <c r="E1894" s="11">
        <v>50.424999999999997</v>
      </c>
      <c r="F1894" s="8" t="s">
        <v>162</v>
      </c>
      <c r="G1894" s="8">
        <v>46.6</v>
      </c>
      <c r="H1894" s="8">
        <v>50.3</v>
      </c>
      <c r="I1894" s="8">
        <v>48.2</v>
      </c>
      <c r="J1894" s="8">
        <v>53.2</v>
      </c>
    </row>
    <row r="1895" spans="1:10" x14ac:dyDescent="0.15">
      <c r="A1895" s="8">
        <v>2012</v>
      </c>
      <c r="B1895" s="9">
        <v>41006</v>
      </c>
      <c r="C1895" s="10">
        <v>213</v>
      </c>
      <c r="D1895" s="11">
        <v>49.575000000000003</v>
      </c>
      <c r="E1895" s="11">
        <v>50.424999999999997</v>
      </c>
      <c r="F1895" s="8" t="s">
        <v>162</v>
      </c>
      <c r="G1895" s="8">
        <v>46.6</v>
      </c>
      <c r="H1895" s="8">
        <v>50.3</v>
      </c>
      <c r="I1895" s="8">
        <v>48.2</v>
      </c>
      <c r="J1895" s="8">
        <v>53.2</v>
      </c>
    </row>
    <row r="1896" spans="1:10" x14ac:dyDescent="0.15">
      <c r="A1896" s="8">
        <v>2012</v>
      </c>
      <c r="B1896" s="9">
        <v>41007</v>
      </c>
      <c r="C1896" s="10">
        <v>212</v>
      </c>
      <c r="D1896" s="11">
        <v>49.575000000000003</v>
      </c>
      <c r="E1896" s="11">
        <v>50.424999999999997</v>
      </c>
      <c r="F1896" s="8" t="s">
        <v>162</v>
      </c>
      <c r="G1896" s="8">
        <v>46.6</v>
      </c>
      <c r="H1896" s="8">
        <v>50.3</v>
      </c>
      <c r="I1896" s="8">
        <v>48.2</v>
      </c>
      <c r="J1896" s="8">
        <v>53.2</v>
      </c>
    </row>
    <row r="1897" spans="1:10" x14ac:dyDescent="0.15">
      <c r="A1897" s="8">
        <v>2012</v>
      </c>
      <c r="B1897" s="9">
        <v>41008</v>
      </c>
      <c r="C1897" s="10">
        <v>211</v>
      </c>
      <c r="D1897" s="11">
        <v>49.575000000000003</v>
      </c>
      <c r="E1897" s="11">
        <v>50.424999999999997</v>
      </c>
      <c r="F1897" s="8" t="s">
        <v>162</v>
      </c>
      <c r="G1897" s="8">
        <v>46.6</v>
      </c>
      <c r="H1897" s="8">
        <v>50.3</v>
      </c>
      <c r="I1897" s="8">
        <v>48.2</v>
      </c>
      <c r="J1897" s="8">
        <v>53.2</v>
      </c>
    </row>
    <row r="1898" spans="1:10" x14ac:dyDescent="0.15">
      <c r="A1898" s="8">
        <v>2012</v>
      </c>
      <c r="B1898" s="9">
        <v>41009</v>
      </c>
      <c r="C1898" s="10">
        <v>210</v>
      </c>
      <c r="D1898" s="11">
        <v>49.575000000000003</v>
      </c>
      <c r="E1898" s="11">
        <v>50.424999999999997</v>
      </c>
      <c r="F1898" s="8" t="s">
        <v>162</v>
      </c>
      <c r="G1898" s="8">
        <v>46.6</v>
      </c>
      <c r="H1898" s="8">
        <v>50.3</v>
      </c>
      <c r="I1898" s="8">
        <v>48.2</v>
      </c>
      <c r="J1898" s="8">
        <v>53.2</v>
      </c>
    </row>
    <row r="1899" spans="1:10" x14ac:dyDescent="0.15">
      <c r="A1899" s="8">
        <v>2012</v>
      </c>
      <c r="B1899" s="9">
        <v>41010</v>
      </c>
      <c r="C1899" s="10">
        <v>209</v>
      </c>
      <c r="D1899" s="11">
        <v>49.575000000000003</v>
      </c>
      <c r="E1899" s="11">
        <v>50.424999999999997</v>
      </c>
      <c r="F1899" s="8" t="s">
        <v>162</v>
      </c>
      <c r="G1899" s="8">
        <v>46.6</v>
      </c>
      <c r="H1899" s="8">
        <v>50.3</v>
      </c>
      <c r="I1899" s="8">
        <v>48.2</v>
      </c>
      <c r="J1899" s="8">
        <v>53.2</v>
      </c>
    </row>
    <row r="1900" spans="1:10" x14ac:dyDescent="0.15">
      <c r="A1900" s="8">
        <v>2012</v>
      </c>
      <c r="B1900" s="9">
        <v>41011</v>
      </c>
      <c r="C1900" s="10">
        <v>208</v>
      </c>
      <c r="D1900" s="11">
        <v>49.575000000000003</v>
      </c>
      <c r="E1900" s="11">
        <v>50.424999999999997</v>
      </c>
      <c r="F1900" s="8" t="s">
        <v>162</v>
      </c>
      <c r="G1900" s="8">
        <v>46.6</v>
      </c>
      <c r="H1900" s="8">
        <v>50.3</v>
      </c>
      <c r="I1900" s="8">
        <v>48.2</v>
      </c>
      <c r="J1900" s="8">
        <v>53.2</v>
      </c>
    </row>
    <row r="1901" spans="1:10" x14ac:dyDescent="0.15">
      <c r="A1901" s="8">
        <v>2012</v>
      </c>
      <c r="B1901" s="9">
        <v>41012</v>
      </c>
      <c r="C1901" s="10">
        <v>207</v>
      </c>
      <c r="D1901" s="11">
        <v>49.575000000000003</v>
      </c>
      <c r="E1901" s="11">
        <v>50.424999999999997</v>
      </c>
      <c r="F1901" s="8" t="s">
        <v>162</v>
      </c>
      <c r="G1901" s="8">
        <v>46.6</v>
      </c>
      <c r="H1901" s="8">
        <v>50.3</v>
      </c>
      <c r="I1901" s="8">
        <v>48.2</v>
      </c>
      <c r="J1901" s="8">
        <v>53.2</v>
      </c>
    </row>
    <row r="1902" spans="1:10" x14ac:dyDescent="0.15">
      <c r="A1902" s="8">
        <v>2012</v>
      </c>
      <c r="B1902" s="9">
        <v>41013</v>
      </c>
      <c r="C1902" s="10">
        <v>206</v>
      </c>
      <c r="D1902" s="11">
        <v>49.575000000000003</v>
      </c>
      <c r="E1902" s="11">
        <v>50.424999999999997</v>
      </c>
      <c r="F1902" s="8" t="s">
        <v>162</v>
      </c>
      <c r="G1902" s="8">
        <v>46.6</v>
      </c>
      <c r="H1902" s="8">
        <v>50.3</v>
      </c>
      <c r="I1902" s="8">
        <v>48.2</v>
      </c>
      <c r="J1902" s="8">
        <v>53.2</v>
      </c>
    </row>
    <row r="1903" spans="1:10" x14ac:dyDescent="0.15">
      <c r="A1903" s="8">
        <v>2012</v>
      </c>
      <c r="B1903" s="9">
        <v>41014</v>
      </c>
      <c r="C1903" s="10">
        <v>205</v>
      </c>
      <c r="D1903" s="11">
        <v>49.575000000000003</v>
      </c>
      <c r="E1903" s="11">
        <v>50.424999999999997</v>
      </c>
      <c r="F1903" s="8" t="s">
        <v>162</v>
      </c>
      <c r="G1903" s="8">
        <v>46.6</v>
      </c>
      <c r="H1903" s="8">
        <v>50.3</v>
      </c>
      <c r="I1903" s="8">
        <v>48.2</v>
      </c>
      <c r="J1903" s="8">
        <v>53.2</v>
      </c>
    </row>
    <row r="1904" spans="1:10" x14ac:dyDescent="0.15">
      <c r="A1904" s="8">
        <v>2012</v>
      </c>
      <c r="B1904" s="9">
        <v>41015</v>
      </c>
      <c r="C1904" s="10">
        <v>204</v>
      </c>
      <c r="D1904" s="11">
        <v>49.575000000000003</v>
      </c>
      <c r="E1904" s="11">
        <v>50.424999999999997</v>
      </c>
      <c r="F1904" s="8" t="s">
        <v>162</v>
      </c>
      <c r="G1904" s="8">
        <v>46.6</v>
      </c>
      <c r="H1904" s="8">
        <v>50.3</v>
      </c>
      <c r="I1904" s="8">
        <v>48.2</v>
      </c>
      <c r="J1904" s="8">
        <v>53.2</v>
      </c>
    </row>
    <row r="1905" spans="1:10" x14ac:dyDescent="0.15">
      <c r="A1905" s="8">
        <v>2012</v>
      </c>
      <c r="B1905" s="9">
        <v>41016</v>
      </c>
      <c r="C1905" s="10">
        <v>203</v>
      </c>
      <c r="D1905" s="11">
        <v>49.575000000000003</v>
      </c>
      <c r="E1905" s="11">
        <v>50.424999999999997</v>
      </c>
      <c r="F1905" s="8" t="s">
        <v>162</v>
      </c>
      <c r="G1905" s="8">
        <v>46.6</v>
      </c>
      <c r="H1905" s="8">
        <v>50.3</v>
      </c>
      <c r="I1905" s="8">
        <v>48.2</v>
      </c>
      <c r="J1905" s="8">
        <v>53.2</v>
      </c>
    </row>
    <row r="1906" spans="1:10" x14ac:dyDescent="0.15">
      <c r="A1906" s="8">
        <v>2012</v>
      </c>
      <c r="B1906" s="9">
        <v>41017</v>
      </c>
      <c r="C1906" s="10">
        <v>202</v>
      </c>
      <c r="D1906" s="11">
        <v>49.575000000000003</v>
      </c>
      <c r="E1906" s="11">
        <v>50.424999999999997</v>
      </c>
      <c r="F1906" s="8" t="s">
        <v>162</v>
      </c>
      <c r="G1906" s="8">
        <v>46.6</v>
      </c>
      <c r="H1906" s="8">
        <v>50.3</v>
      </c>
      <c r="I1906" s="8">
        <v>48.2</v>
      </c>
      <c r="J1906" s="8">
        <v>53.2</v>
      </c>
    </row>
    <row r="1907" spans="1:10" x14ac:dyDescent="0.15">
      <c r="A1907" s="8">
        <v>2012</v>
      </c>
      <c r="B1907" s="9">
        <v>41018</v>
      </c>
      <c r="C1907" s="10">
        <v>201</v>
      </c>
      <c r="D1907" s="11">
        <v>49.575000000000003</v>
      </c>
      <c r="E1907" s="11">
        <v>50.424999999999997</v>
      </c>
      <c r="F1907" s="8" t="s">
        <v>162</v>
      </c>
      <c r="G1907" s="8">
        <v>46.6</v>
      </c>
      <c r="H1907" s="8">
        <v>50.3</v>
      </c>
      <c r="I1907" s="8">
        <v>48.2</v>
      </c>
      <c r="J1907" s="8">
        <v>53.2</v>
      </c>
    </row>
    <row r="1908" spans="1:10" x14ac:dyDescent="0.15">
      <c r="A1908" s="8">
        <v>2012</v>
      </c>
      <c r="B1908" s="9">
        <v>41019</v>
      </c>
      <c r="C1908" s="10">
        <v>200</v>
      </c>
      <c r="D1908" s="11">
        <v>49.575000000000003</v>
      </c>
      <c r="E1908" s="11">
        <v>50.424999999999997</v>
      </c>
      <c r="F1908" s="8" t="s">
        <v>162</v>
      </c>
      <c r="G1908" s="8">
        <v>46.6</v>
      </c>
      <c r="H1908" s="8">
        <v>50.3</v>
      </c>
      <c r="I1908" s="8">
        <v>48.2</v>
      </c>
      <c r="J1908" s="8">
        <v>53.2</v>
      </c>
    </row>
    <row r="1909" spans="1:10" x14ac:dyDescent="0.15">
      <c r="A1909" s="8">
        <v>2012</v>
      </c>
      <c r="B1909" s="9">
        <v>41020</v>
      </c>
      <c r="C1909" s="10">
        <v>199</v>
      </c>
      <c r="D1909" s="11">
        <v>49.575000000000003</v>
      </c>
      <c r="E1909" s="11">
        <v>50.424999999999997</v>
      </c>
      <c r="F1909" s="8" t="s">
        <v>162</v>
      </c>
      <c r="G1909" s="8">
        <v>46.6</v>
      </c>
      <c r="H1909" s="8">
        <v>50.3</v>
      </c>
      <c r="I1909" s="8">
        <v>48.2</v>
      </c>
      <c r="J1909" s="8">
        <v>53.2</v>
      </c>
    </row>
    <row r="1910" spans="1:10" x14ac:dyDescent="0.15">
      <c r="A1910" s="8">
        <v>2012</v>
      </c>
      <c r="B1910" s="9">
        <v>41021</v>
      </c>
      <c r="C1910" s="10">
        <v>198</v>
      </c>
      <c r="D1910" s="11">
        <v>49.575000000000003</v>
      </c>
      <c r="E1910" s="11">
        <v>50.424999999999997</v>
      </c>
      <c r="F1910" s="8" t="s">
        <v>162</v>
      </c>
      <c r="G1910" s="8">
        <v>46.6</v>
      </c>
      <c r="H1910" s="8">
        <v>50.3</v>
      </c>
      <c r="I1910" s="8">
        <v>48.2</v>
      </c>
      <c r="J1910" s="8">
        <v>53.2</v>
      </c>
    </row>
    <row r="1911" spans="1:10" x14ac:dyDescent="0.15">
      <c r="A1911" s="8">
        <v>2012</v>
      </c>
      <c r="B1911" s="9">
        <v>41022</v>
      </c>
      <c r="C1911" s="10">
        <v>197</v>
      </c>
      <c r="D1911" s="11">
        <v>49.575000000000003</v>
      </c>
      <c r="E1911" s="11">
        <v>50.424999999999997</v>
      </c>
      <c r="F1911" s="8" t="s">
        <v>162</v>
      </c>
      <c r="G1911" s="8">
        <v>46.6</v>
      </c>
      <c r="H1911" s="8">
        <v>50.3</v>
      </c>
      <c r="I1911" s="8">
        <v>48.2</v>
      </c>
      <c r="J1911" s="8">
        <v>53.2</v>
      </c>
    </row>
    <row r="1912" spans="1:10" x14ac:dyDescent="0.15">
      <c r="A1912" s="8">
        <v>2012</v>
      </c>
      <c r="B1912" s="9">
        <v>41023</v>
      </c>
      <c r="C1912" s="10">
        <v>196</v>
      </c>
      <c r="D1912" s="11">
        <v>49.575000000000003</v>
      </c>
      <c r="E1912" s="11">
        <v>50.424999999999997</v>
      </c>
      <c r="F1912" s="8" t="s">
        <v>162</v>
      </c>
      <c r="G1912" s="8">
        <v>46.6</v>
      </c>
      <c r="H1912" s="8">
        <v>50.3</v>
      </c>
      <c r="I1912" s="8">
        <v>48.2</v>
      </c>
      <c r="J1912" s="8">
        <v>53.2</v>
      </c>
    </row>
    <row r="1913" spans="1:10" x14ac:dyDescent="0.15">
      <c r="A1913" s="8">
        <v>2012</v>
      </c>
      <c r="B1913" s="9">
        <v>41024</v>
      </c>
      <c r="C1913" s="10">
        <v>195</v>
      </c>
      <c r="D1913" s="11">
        <v>49.575000000000003</v>
      </c>
      <c r="E1913" s="11">
        <v>50.424999999999997</v>
      </c>
      <c r="F1913" s="8" t="s">
        <v>162</v>
      </c>
      <c r="G1913" s="8">
        <v>46.6</v>
      </c>
      <c r="H1913" s="8">
        <v>50.3</v>
      </c>
      <c r="I1913" s="8">
        <v>48.2</v>
      </c>
      <c r="J1913" s="8">
        <v>53.2</v>
      </c>
    </row>
    <row r="1914" spans="1:10" x14ac:dyDescent="0.15">
      <c r="A1914" s="8">
        <v>2012</v>
      </c>
      <c r="B1914" s="9">
        <v>41025</v>
      </c>
      <c r="C1914" s="10">
        <v>194</v>
      </c>
      <c r="D1914" s="11">
        <v>49.575000000000003</v>
      </c>
      <c r="E1914" s="11">
        <v>50.424999999999997</v>
      </c>
      <c r="F1914" s="8" t="s">
        <v>162</v>
      </c>
      <c r="G1914" s="8">
        <v>46.6</v>
      </c>
      <c r="H1914" s="8">
        <v>50.3</v>
      </c>
      <c r="I1914" s="8">
        <v>48.2</v>
      </c>
      <c r="J1914" s="8">
        <v>53.2</v>
      </c>
    </row>
    <row r="1915" spans="1:10" x14ac:dyDescent="0.15">
      <c r="A1915" s="8">
        <v>2012</v>
      </c>
      <c r="B1915" s="9">
        <v>41026</v>
      </c>
      <c r="C1915" s="10">
        <v>193</v>
      </c>
      <c r="D1915" s="11">
        <v>49.55</v>
      </c>
      <c r="E1915" s="11">
        <v>50.45</v>
      </c>
      <c r="F1915" s="8" t="s">
        <v>162</v>
      </c>
      <c r="G1915" s="8">
        <v>46.6</v>
      </c>
      <c r="H1915" s="8">
        <v>50.2</v>
      </c>
      <c r="I1915" s="8">
        <v>48.2</v>
      </c>
      <c r="J1915" s="8">
        <v>53.2</v>
      </c>
    </row>
    <row r="1916" spans="1:10" x14ac:dyDescent="0.15">
      <c r="A1916" s="8">
        <v>2012</v>
      </c>
      <c r="B1916" s="9">
        <v>41027</v>
      </c>
      <c r="C1916" s="10">
        <v>192</v>
      </c>
      <c r="D1916" s="11">
        <v>49.55</v>
      </c>
      <c r="E1916" s="11">
        <v>50.45</v>
      </c>
      <c r="F1916" s="8" t="s">
        <v>162</v>
      </c>
      <c r="G1916" s="8">
        <v>46.6</v>
      </c>
      <c r="H1916" s="8">
        <v>50.2</v>
      </c>
      <c r="I1916" s="8">
        <v>48.2</v>
      </c>
      <c r="J1916" s="8">
        <v>53.2</v>
      </c>
    </row>
    <row r="1917" spans="1:10" x14ac:dyDescent="0.15">
      <c r="A1917" s="8">
        <v>2012</v>
      </c>
      <c r="B1917" s="9">
        <v>41028</v>
      </c>
      <c r="C1917" s="10">
        <v>191</v>
      </c>
      <c r="D1917" s="11">
        <v>49.55</v>
      </c>
      <c r="E1917" s="11">
        <v>50.45</v>
      </c>
      <c r="F1917" s="8" t="s">
        <v>162</v>
      </c>
      <c r="G1917" s="8">
        <v>46.6</v>
      </c>
      <c r="H1917" s="8">
        <v>50.2</v>
      </c>
      <c r="I1917" s="8">
        <v>48.2</v>
      </c>
      <c r="J1917" s="8">
        <v>53.2</v>
      </c>
    </row>
    <row r="1918" spans="1:10" x14ac:dyDescent="0.15">
      <c r="A1918" s="8">
        <v>2012</v>
      </c>
      <c r="B1918" s="9">
        <v>41029</v>
      </c>
      <c r="C1918" s="10">
        <v>190</v>
      </c>
      <c r="D1918" s="11">
        <v>49.55</v>
      </c>
      <c r="E1918" s="11">
        <v>50.45</v>
      </c>
      <c r="F1918" s="8" t="s">
        <v>162</v>
      </c>
      <c r="G1918" s="8">
        <v>46.6</v>
      </c>
      <c r="H1918" s="8">
        <v>50.2</v>
      </c>
      <c r="I1918" s="8">
        <v>48.2</v>
      </c>
      <c r="J1918" s="8">
        <v>53.2</v>
      </c>
    </row>
    <row r="1919" spans="1:10" x14ac:dyDescent="0.15">
      <c r="A1919" s="8">
        <v>2012</v>
      </c>
      <c r="B1919" s="9">
        <v>41030</v>
      </c>
      <c r="C1919" s="10">
        <v>189</v>
      </c>
      <c r="D1919" s="11">
        <v>49.55</v>
      </c>
      <c r="E1919" s="11">
        <v>50.45</v>
      </c>
      <c r="F1919" s="8" t="s">
        <v>162</v>
      </c>
      <c r="G1919" s="8">
        <v>46.6</v>
      </c>
      <c r="H1919" s="8">
        <v>50.2</v>
      </c>
      <c r="I1919" s="8">
        <v>48.2</v>
      </c>
      <c r="J1919" s="8">
        <v>53.2</v>
      </c>
    </row>
    <row r="1920" spans="1:10" x14ac:dyDescent="0.15">
      <c r="A1920" s="8">
        <v>2012</v>
      </c>
      <c r="B1920" s="9">
        <v>41031</v>
      </c>
      <c r="C1920" s="10">
        <v>188</v>
      </c>
      <c r="D1920" s="11">
        <v>49.55</v>
      </c>
      <c r="E1920" s="11">
        <v>50.45</v>
      </c>
      <c r="F1920" s="8" t="s">
        <v>162</v>
      </c>
      <c r="G1920" s="8">
        <v>46.6</v>
      </c>
      <c r="H1920" s="8">
        <v>50.2</v>
      </c>
      <c r="I1920" s="8">
        <v>48.2</v>
      </c>
      <c r="J1920" s="8">
        <v>53.2</v>
      </c>
    </row>
    <row r="1921" spans="1:10" x14ac:dyDescent="0.15">
      <c r="A1921" s="8">
        <v>2012</v>
      </c>
      <c r="B1921" s="9">
        <v>41032</v>
      </c>
      <c r="C1921" s="10">
        <v>187</v>
      </c>
      <c r="D1921" s="11">
        <v>49.55</v>
      </c>
      <c r="E1921" s="11">
        <v>50.45</v>
      </c>
      <c r="F1921" s="8" t="s">
        <v>162</v>
      </c>
      <c r="G1921" s="8">
        <v>46.6</v>
      </c>
      <c r="H1921" s="8">
        <v>50.2</v>
      </c>
      <c r="I1921" s="8">
        <v>48.2</v>
      </c>
      <c r="J1921" s="8">
        <v>53.2</v>
      </c>
    </row>
    <row r="1922" spans="1:10" x14ac:dyDescent="0.15">
      <c r="A1922" s="8">
        <v>2012</v>
      </c>
      <c r="B1922" s="9">
        <v>41033</v>
      </c>
      <c r="C1922" s="10">
        <v>186</v>
      </c>
      <c r="D1922" s="11">
        <v>49.55</v>
      </c>
      <c r="E1922" s="11">
        <v>50.45</v>
      </c>
      <c r="F1922" s="8" t="s">
        <v>162</v>
      </c>
      <c r="G1922" s="8">
        <v>46.6</v>
      </c>
      <c r="H1922" s="8">
        <v>50.2</v>
      </c>
      <c r="I1922" s="8">
        <v>48.2</v>
      </c>
      <c r="J1922" s="8">
        <v>53.2</v>
      </c>
    </row>
    <row r="1923" spans="1:10" x14ac:dyDescent="0.15">
      <c r="A1923" s="8">
        <v>2012</v>
      </c>
      <c r="B1923" s="9">
        <v>41034</v>
      </c>
      <c r="C1923" s="10">
        <v>185</v>
      </c>
      <c r="D1923" s="11">
        <v>49.55</v>
      </c>
      <c r="E1923" s="11">
        <v>50.45</v>
      </c>
      <c r="F1923" s="8" t="s">
        <v>162</v>
      </c>
      <c r="G1923" s="8">
        <v>46.6</v>
      </c>
      <c r="H1923" s="8">
        <v>50.2</v>
      </c>
      <c r="I1923" s="8">
        <v>48.2</v>
      </c>
      <c r="J1923" s="8">
        <v>53.2</v>
      </c>
    </row>
    <row r="1924" spans="1:10" x14ac:dyDescent="0.15">
      <c r="A1924" s="8">
        <v>2012</v>
      </c>
      <c r="B1924" s="9">
        <v>41035</v>
      </c>
      <c r="C1924" s="10">
        <v>184</v>
      </c>
      <c r="D1924" s="11">
        <v>49.55</v>
      </c>
      <c r="E1924" s="11">
        <v>50.45</v>
      </c>
      <c r="F1924" s="8" t="s">
        <v>162</v>
      </c>
      <c r="G1924" s="8">
        <v>46.6</v>
      </c>
      <c r="H1924" s="8">
        <v>50.2</v>
      </c>
      <c r="I1924" s="8">
        <v>48.2</v>
      </c>
      <c r="J1924" s="8">
        <v>53.2</v>
      </c>
    </row>
    <row r="1925" spans="1:10" x14ac:dyDescent="0.15">
      <c r="A1925" s="8">
        <v>2012</v>
      </c>
      <c r="B1925" s="9">
        <v>41036</v>
      </c>
      <c r="C1925" s="10">
        <v>183</v>
      </c>
      <c r="D1925" s="11">
        <v>49.55</v>
      </c>
      <c r="E1925" s="11">
        <v>50.45</v>
      </c>
      <c r="F1925" s="8" t="s">
        <v>162</v>
      </c>
      <c r="G1925" s="8">
        <v>46.6</v>
      </c>
      <c r="H1925" s="8">
        <v>50.2</v>
      </c>
      <c r="I1925" s="8">
        <v>48.2</v>
      </c>
      <c r="J1925" s="8">
        <v>53.2</v>
      </c>
    </row>
    <row r="1926" spans="1:10" x14ac:dyDescent="0.15">
      <c r="A1926" s="8">
        <v>2012</v>
      </c>
      <c r="B1926" s="9">
        <v>41037</v>
      </c>
      <c r="C1926" s="10">
        <v>182</v>
      </c>
      <c r="D1926" s="11">
        <v>49.55</v>
      </c>
      <c r="E1926" s="11">
        <v>50.45</v>
      </c>
      <c r="F1926" s="8" t="s">
        <v>162</v>
      </c>
      <c r="G1926" s="8">
        <v>46.6</v>
      </c>
      <c r="H1926" s="8">
        <v>50.2</v>
      </c>
      <c r="I1926" s="8">
        <v>48.2</v>
      </c>
      <c r="J1926" s="8">
        <v>53.2</v>
      </c>
    </row>
    <row r="1927" spans="1:10" x14ac:dyDescent="0.15">
      <c r="A1927" s="8">
        <v>2012</v>
      </c>
      <c r="B1927" s="9">
        <v>41038</v>
      </c>
      <c r="C1927" s="10">
        <v>181</v>
      </c>
      <c r="D1927" s="11">
        <v>49.55</v>
      </c>
      <c r="E1927" s="11">
        <v>50.45</v>
      </c>
      <c r="F1927" s="8" t="s">
        <v>162</v>
      </c>
      <c r="G1927" s="8">
        <v>46.6</v>
      </c>
      <c r="H1927" s="8">
        <v>50.2</v>
      </c>
      <c r="I1927" s="8">
        <v>48.2</v>
      </c>
      <c r="J1927" s="8">
        <v>53.2</v>
      </c>
    </row>
    <row r="1928" spans="1:10" x14ac:dyDescent="0.15">
      <c r="A1928" s="8">
        <v>2012</v>
      </c>
      <c r="B1928" s="9">
        <v>41039</v>
      </c>
      <c r="C1928" s="10">
        <v>180</v>
      </c>
      <c r="D1928" s="11">
        <v>49.55</v>
      </c>
      <c r="E1928" s="11">
        <v>50.45</v>
      </c>
      <c r="F1928" s="8" t="s">
        <v>162</v>
      </c>
      <c r="G1928" s="8">
        <v>46.6</v>
      </c>
      <c r="H1928" s="8">
        <v>50.2</v>
      </c>
      <c r="I1928" s="8">
        <v>48.2</v>
      </c>
      <c r="J1928" s="8">
        <v>53.2</v>
      </c>
    </row>
    <row r="1929" spans="1:10" x14ac:dyDescent="0.15">
      <c r="A1929" s="8">
        <v>2012</v>
      </c>
      <c r="B1929" s="9">
        <v>41040</v>
      </c>
      <c r="C1929" s="10">
        <v>179</v>
      </c>
      <c r="D1929" s="11">
        <v>49.55</v>
      </c>
      <c r="E1929" s="11">
        <v>50.45</v>
      </c>
      <c r="F1929" s="8" t="s">
        <v>162</v>
      </c>
      <c r="G1929" s="8">
        <v>46.6</v>
      </c>
      <c r="H1929" s="8">
        <v>50.2</v>
      </c>
      <c r="I1929" s="8">
        <v>48.2</v>
      </c>
      <c r="J1929" s="8">
        <v>53.2</v>
      </c>
    </row>
    <row r="1930" spans="1:10" x14ac:dyDescent="0.15">
      <c r="A1930" s="8">
        <v>2012</v>
      </c>
      <c r="B1930" s="9">
        <v>41041</v>
      </c>
      <c r="C1930" s="10">
        <v>178</v>
      </c>
      <c r="D1930" s="11">
        <v>49.55</v>
      </c>
      <c r="E1930" s="11">
        <v>50.45</v>
      </c>
      <c r="F1930" s="8" t="s">
        <v>162</v>
      </c>
      <c r="G1930" s="8">
        <v>46.6</v>
      </c>
      <c r="H1930" s="8">
        <v>50.2</v>
      </c>
      <c r="I1930" s="8">
        <v>48.2</v>
      </c>
      <c r="J1930" s="8">
        <v>53.2</v>
      </c>
    </row>
    <row r="1931" spans="1:10" x14ac:dyDescent="0.15">
      <c r="A1931" s="8">
        <v>2012</v>
      </c>
      <c r="B1931" s="9">
        <v>41042</v>
      </c>
      <c r="C1931" s="10">
        <v>177</v>
      </c>
      <c r="D1931" s="11">
        <v>49.55</v>
      </c>
      <c r="E1931" s="11">
        <v>50.45</v>
      </c>
      <c r="F1931" s="8" t="s">
        <v>162</v>
      </c>
      <c r="G1931" s="8">
        <v>46.6</v>
      </c>
      <c r="H1931" s="8">
        <v>50.2</v>
      </c>
      <c r="I1931" s="8">
        <v>48.2</v>
      </c>
      <c r="J1931" s="8">
        <v>53.2</v>
      </c>
    </row>
    <row r="1932" spans="1:10" x14ac:dyDescent="0.15">
      <c r="A1932" s="8">
        <v>2012</v>
      </c>
      <c r="B1932" s="9">
        <v>41043</v>
      </c>
      <c r="C1932" s="10">
        <v>176</v>
      </c>
      <c r="D1932" s="11">
        <v>49.55</v>
      </c>
      <c r="E1932" s="11">
        <v>50.45</v>
      </c>
      <c r="F1932" s="8" t="s">
        <v>162</v>
      </c>
      <c r="G1932" s="8">
        <v>46.6</v>
      </c>
      <c r="H1932" s="8">
        <v>50.2</v>
      </c>
      <c r="I1932" s="8">
        <v>48.2</v>
      </c>
      <c r="J1932" s="8">
        <v>53.2</v>
      </c>
    </row>
    <row r="1933" spans="1:10" x14ac:dyDescent="0.15">
      <c r="A1933" s="8">
        <v>2012</v>
      </c>
      <c r="B1933" s="9">
        <v>41044</v>
      </c>
      <c r="C1933" s="10">
        <v>175</v>
      </c>
      <c r="D1933" s="11">
        <v>49.55</v>
      </c>
      <c r="E1933" s="11">
        <v>50.45</v>
      </c>
      <c r="F1933" s="8" t="s">
        <v>162</v>
      </c>
      <c r="G1933" s="8">
        <v>46.6</v>
      </c>
      <c r="H1933" s="8">
        <v>50.2</v>
      </c>
      <c r="I1933" s="8">
        <v>48.2</v>
      </c>
      <c r="J1933" s="8">
        <v>53.2</v>
      </c>
    </row>
    <row r="1934" spans="1:10" x14ac:dyDescent="0.15">
      <c r="A1934" s="8">
        <v>2012</v>
      </c>
      <c r="B1934" s="9">
        <v>41045</v>
      </c>
      <c r="C1934" s="10">
        <v>174</v>
      </c>
      <c r="D1934" s="11">
        <v>49.55</v>
      </c>
      <c r="E1934" s="11">
        <v>50.45</v>
      </c>
      <c r="F1934" s="8" t="s">
        <v>162</v>
      </c>
      <c r="G1934" s="8">
        <v>46.6</v>
      </c>
      <c r="H1934" s="8">
        <v>50.2</v>
      </c>
      <c r="I1934" s="8">
        <v>48.2</v>
      </c>
      <c r="J1934" s="8">
        <v>53.2</v>
      </c>
    </row>
    <row r="1935" spans="1:10" x14ac:dyDescent="0.15">
      <c r="A1935" s="8">
        <v>2012</v>
      </c>
      <c r="B1935" s="9">
        <v>41046</v>
      </c>
      <c r="C1935" s="10">
        <v>173</v>
      </c>
      <c r="D1935" s="11">
        <v>49.55</v>
      </c>
      <c r="E1935" s="11">
        <v>50.45</v>
      </c>
      <c r="F1935" s="8" t="s">
        <v>162</v>
      </c>
      <c r="G1935" s="8">
        <v>46.6</v>
      </c>
      <c r="H1935" s="8">
        <v>50.2</v>
      </c>
      <c r="I1935" s="8">
        <v>48.2</v>
      </c>
      <c r="J1935" s="8">
        <v>53.2</v>
      </c>
    </row>
    <row r="1936" spans="1:10" x14ac:dyDescent="0.15">
      <c r="A1936" s="8">
        <v>2012</v>
      </c>
      <c r="B1936" s="9">
        <v>41047</v>
      </c>
      <c r="C1936" s="10">
        <v>172</v>
      </c>
      <c r="D1936" s="11">
        <v>49.55</v>
      </c>
      <c r="E1936" s="11">
        <v>50.45</v>
      </c>
      <c r="F1936" s="8" t="s">
        <v>162</v>
      </c>
      <c r="G1936" s="8">
        <v>46.6</v>
      </c>
      <c r="H1936" s="8">
        <v>50.2</v>
      </c>
      <c r="I1936" s="8">
        <v>48.2</v>
      </c>
      <c r="J1936" s="8">
        <v>53.2</v>
      </c>
    </row>
    <row r="1937" spans="1:10" x14ac:dyDescent="0.15">
      <c r="A1937" s="8">
        <v>2012</v>
      </c>
      <c r="B1937" s="9">
        <v>41048</v>
      </c>
      <c r="C1937" s="10">
        <v>171</v>
      </c>
      <c r="D1937" s="11">
        <v>49.55</v>
      </c>
      <c r="E1937" s="11">
        <v>50.45</v>
      </c>
      <c r="F1937" s="8" t="s">
        <v>162</v>
      </c>
      <c r="G1937" s="8">
        <v>46.6</v>
      </c>
      <c r="H1937" s="8">
        <v>50.2</v>
      </c>
      <c r="I1937" s="8">
        <v>48.2</v>
      </c>
      <c r="J1937" s="8">
        <v>53.2</v>
      </c>
    </row>
    <row r="1938" spans="1:10" x14ac:dyDescent="0.15">
      <c r="A1938" s="8">
        <v>2012</v>
      </c>
      <c r="B1938" s="9">
        <v>41049</v>
      </c>
      <c r="C1938" s="10">
        <v>170</v>
      </c>
      <c r="D1938" s="11">
        <v>49.55</v>
      </c>
      <c r="E1938" s="11">
        <v>50.45</v>
      </c>
      <c r="F1938" s="8" t="s">
        <v>162</v>
      </c>
      <c r="G1938" s="8">
        <v>46.6</v>
      </c>
      <c r="H1938" s="8">
        <v>50.2</v>
      </c>
      <c r="I1938" s="8">
        <v>48.2</v>
      </c>
      <c r="J1938" s="8">
        <v>53.2</v>
      </c>
    </row>
    <row r="1939" spans="1:10" x14ac:dyDescent="0.15">
      <c r="A1939" s="8">
        <v>2012</v>
      </c>
      <c r="B1939" s="9">
        <v>41050</v>
      </c>
      <c r="C1939" s="10">
        <v>169</v>
      </c>
      <c r="D1939" s="11">
        <v>49.55</v>
      </c>
      <c r="E1939" s="11">
        <v>50.45</v>
      </c>
      <c r="F1939" s="8" t="s">
        <v>162</v>
      </c>
      <c r="G1939" s="8">
        <v>46.6</v>
      </c>
      <c r="H1939" s="8">
        <v>50.2</v>
      </c>
      <c r="I1939" s="8">
        <v>48.2</v>
      </c>
      <c r="J1939" s="8">
        <v>53.2</v>
      </c>
    </row>
    <row r="1940" spans="1:10" x14ac:dyDescent="0.15">
      <c r="A1940" s="8">
        <v>2012</v>
      </c>
      <c r="B1940" s="9">
        <v>41051</v>
      </c>
      <c r="C1940" s="10">
        <v>168</v>
      </c>
      <c r="D1940" s="11">
        <v>49.55</v>
      </c>
      <c r="E1940" s="11">
        <v>50.45</v>
      </c>
      <c r="F1940" s="8" t="s">
        <v>162</v>
      </c>
      <c r="G1940" s="8">
        <v>46.6</v>
      </c>
      <c r="H1940" s="8">
        <v>50.2</v>
      </c>
      <c r="I1940" s="8">
        <v>48.2</v>
      </c>
      <c r="J1940" s="8">
        <v>53.2</v>
      </c>
    </row>
    <row r="1941" spans="1:10" x14ac:dyDescent="0.15">
      <c r="A1941" s="8">
        <v>2012</v>
      </c>
      <c r="B1941" s="9">
        <v>41052</v>
      </c>
      <c r="C1941" s="10">
        <v>167</v>
      </c>
      <c r="D1941" s="11">
        <v>49.839999999999996</v>
      </c>
      <c r="E1941" s="11">
        <v>50.160000000000004</v>
      </c>
      <c r="F1941" s="8">
        <v>51</v>
      </c>
      <c r="G1941" s="8">
        <v>46.6</v>
      </c>
      <c r="H1941" s="8">
        <v>50.2</v>
      </c>
      <c r="I1941" s="8">
        <v>48.2</v>
      </c>
      <c r="J1941" s="8">
        <v>53.2</v>
      </c>
    </row>
    <row r="1942" spans="1:10" x14ac:dyDescent="0.15">
      <c r="A1942" s="8">
        <v>2012</v>
      </c>
      <c r="B1942" s="9">
        <v>41053</v>
      </c>
      <c r="C1942" s="10">
        <v>166</v>
      </c>
      <c r="D1942" s="11">
        <v>50.04</v>
      </c>
      <c r="E1942" s="11">
        <v>49.96</v>
      </c>
      <c r="F1942" s="8">
        <v>51</v>
      </c>
      <c r="G1942" s="8">
        <v>47.6</v>
      </c>
      <c r="H1942" s="8">
        <v>50.2</v>
      </c>
      <c r="I1942" s="8">
        <v>48.2</v>
      </c>
      <c r="J1942" s="8">
        <v>53.2</v>
      </c>
    </row>
    <row r="1943" spans="1:10" x14ac:dyDescent="0.15">
      <c r="A1943" s="8">
        <v>2012</v>
      </c>
      <c r="B1943" s="9">
        <v>41054</v>
      </c>
      <c r="C1943" s="10">
        <v>165</v>
      </c>
      <c r="D1943" s="11">
        <v>50.04</v>
      </c>
      <c r="E1943" s="11">
        <v>49.96</v>
      </c>
      <c r="F1943" s="8">
        <v>51</v>
      </c>
      <c r="G1943" s="8">
        <v>47.6</v>
      </c>
      <c r="H1943" s="8">
        <v>50.2</v>
      </c>
      <c r="I1943" s="8">
        <v>48.2</v>
      </c>
      <c r="J1943" s="8">
        <v>53.2</v>
      </c>
    </row>
    <row r="1944" spans="1:10" x14ac:dyDescent="0.15">
      <c r="A1944" s="8">
        <v>2012</v>
      </c>
      <c r="B1944" s="9">
        <v>41055</v>
      </c>
      <c r="C1944" s="10">
        <v>164</v>
      </c>
      <c r="D1944" s="11">
        <v>50.04</v>
      </c>
      <c r="E1944" s="11">
        <v>49.96</v>
      </c>
      <c r="F1944" s="8">
        <v>51</v>
      </c>
      <c r="G1944" s="8">
        <v>47.6</v>
      </c>
      <c r="H1944" s="8">
        <v>50.2</v>
      </c>
      <c r="I1944" s="8">
        <v>48.2</v>
      </c>
      <c r="J1944" s="8">
        <v>53.2</v>
      </c>
    </row>
    <row r="1945" spans="1:10" x14ac:dyDescent="0.15">
      <c r="A1945" s="8">
        <v>2012</v>
      </c>
      <c r="B1945" s="9">
        <v>41056</v>
      </c>
      <c r="C1945" s="10">
        <v>163</v>
      </c>
      <c r="D1945" s="11">
        <v>50.04</v>
      </c>
      <c r="E1945" s="11">
        <v>49.96</v>
      </c>
      <c r="F1945" s="8">
        <v>51</v>
      </c>
      <c r="G1945" s="8">
        <v>47.6</v>
      </c>
      <c r="H1945" s="8">
        <v>50.2</v>
      </c>
      <c r="I1945" s="8">
        <v>48.2</v>
      </c>
      <c r="J1945" s="8">
        <v>53.2</v>
      </c>
    </row>
    <row r="1946" spans="1:10" x14ac:dyDescent="0.15">
      <c r="A1946" s="8">
        <v>2012</v>
      </c>
      <c r="B1946" s="9">
        <v>41057</v>
      </c>
      <c r="C1946" s="10">
        <v>162</v>
      </c>
      <c r="D1946" s="11">
        <v>50.04</v>
      </c>
      <c r="E1946" s="11">
        <v>49.96</v>
      </c>
      <c r="F1946" s="8">
        <v>51</v>
      </c>
      <c r="G1946" s="8">
        <v>47.6</v>
      </c>
      <c r="H1946" s="8">
        <v>50.2</v>
      </c>
      <c r="I1946" s="8">
        <v>48.2</v>
      </c>
      <c r="J1946" s="8">
        <v>53.2</v>
      </c>
    </row>
    <row r="1947" spans="1:10" x14ac:dyDescent="0.15">
      <c r="A1947" s="8">
        <v>2012</v>
      </c>
      <c r="B1947" s="9">
        <v>41058</v>
      </c>
      <c r="C1947" s="10">
        <v>161</v>
      </c>
      <c r="D1947" s="11">
        <v>50.04</v>
      </c>
      <c r="E1947" s="11">
        <v>49.96</v>
      </c>
      <c r="F1947" s="8">
        <v>51</v>
      </c>
      <c r="G1947" s="8">
        <v>47.6</v>
      </c>
      <c r="H1947" s="8">
        <v>50.2</v>
      </c>
      <c r="I1947" s="8">
        <v>48.2</v>
      </c>
      <c r="J1947" s="8">
        <v>53.2</v>
      </c>
    </row>
    <row r="1948" spans="1:10" x14ac:dyDescent="0.15">
      <c r="A1948" s="8">
        <v>2012</v>
      </c>
      <c r="B1948" s="9">
        <v>41059</v>
      </c>
      <c r="C1948" s="10">
        <v>160</v>
      </c>
      <c r="D1948" s="11">
        <v>50.04</v>
      </c>
      <c r="E1948" s="11">
        <v>49.96</v>
      </c>
      <c r="F1948" s="8">
        <v>51</v>
      </c>
      <c r="G1948" s="8">
        <v>47.6</v>
      </c>
      <c r="H1948" s="8">
        <v>50.2</v>
      </c>
      <c r="I1948" s="8">
        <v>48.2</v>
      </c>
      <c r="J1948" s="8">
        <v>53.2</v>
      </c>
    </row>
    <row r="1949" spans="1:10" x14ac:dyDescent="0.15">
      <c r="A1949" s="8">
        <v>2012</v>
      </c>
      <c r="B1949" s="9">
        <v>41060</v>
      </c>
      <c r="C1949" s="10">
        <v>159</v>
      </c>
      <c r="D1949" s="11">
        <v>50.04</v>
      </c>
      <c r="E1949" s="11">
        <v>49.96</v>
      </c>
      <c r="F1949" s="8">
        <v>51</v>
      </c>
      <c r="G1949" s="8">
        <v>47.6</v>
      </c>
      <c r="H1949" s="8">
        <v>50.2</v>
      </c>
      <c r="I1949" s="8">
        <v>48.2</v>
      </c>
      <c r="J1949" s="8">
        <v>53.2</v>
      </c>
    </row>
    <row r="1950" spans="1:10" x14ac:dyDescent="0.15">
      <c r="A1950" s="8">
        <v>2012</v>
      </c>
      <c r="B1950" s="9">
        <v>41061</v>
      </c>
      <c r="C1950" s="10">
        <v>158</v>
      </c>
      <c r="D1950" s="11">
        <v>50.04</v>
      </c>
      <c r="E1950" s="11">
        <v>49.96</v>
      </c>
      <c r="F1950" s="8">
        <v>51</v>
      </c>
      <c r="G1950" s="8">
        <v>47.6</v>
      </c>
      <c r="H1950" s="8">
        <v>50.2</v>
      </c>
      <c r="I1950" s="8">
        <v>48.2</v>
      </c>
      <c r="J1950" s="8">
        <v>53.2</v>
      </c>
    </row>
    <row r="1951" spans="1:10" x14ac:dyDescent="0.15">
      <c r="A1951" s="8">
        <v>2012</v>
      </c>
      <c r="B1951" s="9">
        <v>41062</v>
      </c>
      <c r="C1951" s="10">
        <v>157</v>
      </c>
      <c r="D1951" s="11">
        <v>50.04</v>
      </c>
      <c r="E1951" s="11">
        <v>49.96</v>
      </c>
      <c r="F1951" s="8">
        <v>51</v>
      </c>
      <c r="G1951" s="8">
        <v>47.6</v>
      </c>
      <c r="H1951" s="8">
        <v>50.2</v>
      </c>
      <c r="I1951" s="8">
        <v>48.2</v>
      </c>
      <c r="J1951" s="8">
        <v>53.2</v>
      </c>
    </row>
    <row r="1952" spans="1:10" x14ac:dyDescent="0.15">
      <c r="A1952" s="8">
        <v>2012</v>
      </c>
      <c r="B1952" s="9">
        <v>41063</v>
      </c>
      <c r="C1952" s="10">
        <v>156</v>
      </c>
      <c r="D1952" s="11">
        <v>50.04</v>
      </c>
      <c r="E1952" s="11">
        <v>49.96</v>
      </c>
      <c r="F1952" s="8">
        <v>51</v>
      </c>
      <c r="G1952" s="8">
        <v>47.6</v>
      </c>
      <c r="H1952" s="8">
        <v>50.2</v>
      </c>
      <c r="I1952" s="8">
        <v>48.2</v>
      </c>
      <c r="J1952" s="8">
        <v>53.2</v>
      </c>
    </row>
    <row r="1953" spans="1:10" x14ac:dyDescent="0.15">
      <c r="A1953" s="8">
        <v>2012</v>
      </c>
      <c r="B1953" s="9">
        <v>41064</v>
      </c>
      <c r="C1953" s="10">
        <v>155</v>
      </c>
      <c r="D1953" s="11">
        <v>50.04</v>
      </c>
      <c r="E1953" s="11">
        <v>49.96</v>
      </c>
      <c r="F1953" s="8">
        <v>51</v>
      </c>
      <c r="G1953" s="8">
        <v>47.6</v>
      </c>
      <c r="H1953" s="8">
        <v>50.2</v>
      </c>
      <c r="I1953" s="8">
        <v>48.2</v>
      </c>
      <c r="J1953" s="8">
        <v>53.2</v>
      </c>
    </row>
    <row r="1954" spans="1:10" x14ac:dyDescent="0.15">
      <c r="A1954" s="8">
        <v>2012</v>
      </c>
      <c r="B1954" s="9">
        <v>41065</v>
      </c>
      <c r="C1954" s="10">
        <v>154</v>
      </c>
      <c r="D1954" s="11">
        <v>50.04</v>
      </c>
      <c r="E1954" s="11">
        <v>49.96</v>
      </c>
      <c r="F1954" s="8">
        <v>51</v>
      </c>
      <c r="G1954" s="8">
        <v>47.6</v>
      </c>
      <c r="H1954" s="8">
        <v>50.2</v>
      </c>
      <c r="I1954" s="8">
        <v>48.2</v>
      </c>
      <c r="J1954" s="8">
        <v>53.2</v>
      </c>
    </row>
    <row r="1955" spans="1:10" x14ac:dyDescent="0.15">
      <c r="A1955" s="8">
        <v>2012</v>
      </c>
      <c r="B1955" s="9">
        <v>41066</v>
      </c>
      <c r="C1955" s="10">
        <v>153</v>
      </c>
      <c r="D1955" s="11">
        <v>50.04</v>
      </c>
      <c r="E1955" s="11">
        <v>49.96</v>
      </c>
      <c r="F1955" s="8">
        <v>51</v>
      </c>
      <c r="G1955" s="8">
        <v>47.6</v>
      </c>
      <c r="H1955" s="8">
        <v>50.2</v>
      </c>
      <c r="I1955" s="8">
        <v>48.2</v>
      </c>
      <c r="J1955" s="8">
        <v>53.2</v>
      </c>
    </row>
    <row r="1956" spans="1:10" x14ac:dyDescent="0.15">
      <c r="A1956" s="8">
        <v>2012</v>
      </c>
      <c r="B1956" s="9">
        <v>41067</v>
      </c>
      <c r="C1956" s="10">
        <v>152</v>
      </c>
      <c r="D1956" s="11">
        <v>50.04</v>
      </c>
      <c r="E1956" s="11">
        <v>49.96</v>
      </c>
      <c r="F1956" s="8">
        <v>51</v>
      </c>
      <c r="G1956" s="8">
        <v>47.6</v>
      </c>
      <c r="H1956" s="8">
        <v>50.2</v>
      </c>
      <c r="I1956" s="8">
        <v>48.2</v>
      </c>
      <c r="J1956" s="8">
        <v>53.2</v>
      </c>
    </row>
    <row r="1957" spans="1:10" x14ac:dyDescent="0.15">
      <c r="A1957" s="8">
        <v>2012</v>
      </c>
      <c r="B1957" s="9">
        <v>41068</v>
      </c>
      <c r="C1957" s="10">
        <v>151</v>
      </c>
      <c r="D1957" s="11">
        <v>50.04</v>
      </c>
      <c r="E1957" s="11">
        <v>49.96</v>
      </c>
      <c r="F1957" s="8">
        <v>51</v>
      </c>
      <c r="G1957" s="8">
        <v>47.6</v>
      </c>
      <c r="H1957" s="8">
        <v>50.2</v>
      </c>
      <c r="I1957" s="8">
        <v>48.2</v>
      </c>
      <c r="J1957" s="8">
        <v>53.2</v>
      </c>
    </row>
    <row r="1958" spans="1:10" x14ac:dyDescent="0.15">
      <c r="A1958" s="8">
        <v>2012</v>
      </c>
      <c r="B1958" s="9">
        <v>41069</v>
      </c>
      <c r="C1958" s="10">
        <v>150</v>
      </c>
      <c r="D1958" s="11">
        <v>50.04</v>
      </c>
      <c r="E1958" s="11">
        <v>49.96</v>
      </c>
      <c r="F1958" s="8">
        <v>51</v>
      </c>
      <c r="G1958" s="8">
        <v>47.6</v>
      </c>
      <c r="H1958" s="8">
        <v>50.2</v>
      </c>
      <c r="I1958" s="8">
        <v>48.2</v>
      </c>
      <c r="J1958" s="8">
        <v>53.2</v>
      </c>
    </row>
    <row r="1959" spans="1:10" x14ac:dyDescent="0.15">
      <c r="A1959" s="8">
        <v>2012</v>
      </c>
      <c r="B1959" s="9">
        <v>41070</v>
      </c>
      <c r="C1959" s="10">
        <v>149</v>
      </c>
      <c r="D1959" s="11">
        <v>50.04</v>
      </c>
      <c r="E1959" s="11">
        <v>49.96</v>
      </c>
      <c r="F1959" s="8">
        <v>51</v>
      </c>
      <c r="G1959" s="8">
        <v>47.6</v>
      </c>
      <c r="H1959" s="8">
        <v>50.2</v>
      </c>
      <c r="I1959" s="8">
        <v>48.2</v>
      </c>
      <c r="J1959" s="8">
        <v>53.2</v>
      </c>
    </row>
    <row r="1960" spans="1:10" x14ac:dyDescent="0.15">
      <c r="A1960" s="8">
        <v>2012</v>
      </c>
      <c r="B1960" s="9">
        <v>41071</v>
      </c>
      <c r="C1960" s="10">
        <v>148</v>
      </c>
      <c r="D1960" s="11">
        <v>50.04</v>
      </c>
      <c r="E1960" s="11">
        <v>49.96</v>
      </c>
      <c r="F1960" s="8">
        <v>51</v>
      </c>
      <c r="G1960" s="8">
        <v>47.6</v>
      </c>
      <c r="H1960" s="8">
        <v>50.2</v>
      </c>
      <c r="I1960" s="8">
        <v>48.2</v>
      </c>
      <c r="J1960" s="8">
        <v>53.2</v>
      </c>
    </row>
    <row r="1961" spans="1:10" x14ac:dyDescent="0.15">
      <c r="A1961" s="8">
        <v>2012</v>
      </c>
      <c r="B1961" s="9">
        <v>41072</v>
      </c>
      <c r="C1961" s="10">
        <v>147</v>
      </c>
      <c r="D1961" s="11">
        <v>50.04</v>
      </c>
      <c r="E1961" s="11">
        <v>49.96</v>
      </c>
      <c r="F1961" s="8">
        <v>51</v>
      </c>
      <c r="G1961" s="8">
        <v>47.6</v>
      </c>
      <c r="H1961" s="8">
        <v>50.2</v>
      </c>
      <c r="I1961" s="8">
        <v>48.2</v>
      </c>
      <c r="J1961" s="8">
        <v>53.2</v>
      </c>
    </row>
    <row r="1962" spans="1:10" x14ac:dyDescent="0.15">
      <c r="A1962" s="8">
        <v>2012</v>
      </c>
      <c r="B1962" s="9">
        <v>41073</v>
      </c>
      <c r="C1962" s="10">
        <v>146</v>
      </c>
      <c r="D1962" s="11">
        <v>50.04</v>
      </c>
      <c r="E1962" s="11">
        <v>49.96</v>
      </c>
      <c r="F1962" s="8">
        <v>51</v>
      </c>
      <c r="G1962" s="8">
        <v>47.6</v>
      </c>
      <c r="H1962" s="8">
        <v>50.2</v>
      </c>
      <c r="I1962" s="8">
        <v>48.2</v>
      </c>
      <c r="J1962" s="8">
        <v>53.2</v>
      </c>
    </row>
    <row r="1963" spans="1:10" x14ac:dyDescent="0.15">
      <c r="A1963" s="8">
        <v>2012</v>
      </c>
      <c r="B1963" s="9">
        <v>41074</v>
      </c>
      <c r="C1963" s="10">
        <v>145</v>
      </c>
      <c r="D1963" s="11">
        <v>50.04</v>
      </c>
      <c r="E1963" s="11">
        <v>49.96</v>
      </c>
      <c r="F1963" s="8">
        <v>51</v>
      </c>
      <c r="G1963" s="8">
        <v>47.6</v>
      </c>
      <c r="H1963" s="8">
        <v>50.2</v>
      </c>
      <c r="I1963" s="8">
        <v>48.2</v>
      </c>
      <c r="J1963" s="8">
        <v>53.2</v>
      </c>
    </row>
    <row r="1964" spans="1:10" x14ac:dyDescent="0.15">
      <c r="A1964" s="8">
        <v>2012</v>
      </c>
      <c r="B1964" s="9">
        <v>41075</v>
      </c>
      <c r="C1964" s="10">
        <v>144</v>
      </c>
      <c r="D1964" s="11">
        <v>50.04</v>
      </c>
      <c r="E1964" s="11">
        <v>49.96</v>
      </c>
      <c r="F1964" s="8">
        <v>51</v>
      </c>
      <c r="G1964" s="8">
        <v>47.6</v>
      </c>
      <c r="H1964" s="8">
        <v>50.2</v>
      </c>
      <c r="I1964" s="8">
        <v>48.2</v>
      </c>
      <c r="J1964" s="8">
        <v>53.2</v>
      </c>
    </row>
    <row r="1965" spans="1:10" x14ac:dyDescent="0.15">
      <c r="A1965" s="8">
        <v>2012</v>
      </c>
      <c r="B1965" s="9">
        <v>41076</v>
      </c>
      <c r="C1965" s="10">
        <v>143</v>
      </c>
      <c r="D1965" s="11">
        <v>50.04</v>
      </c>
      <c r="E1965" s="11">
        <v>49.96</v>
      </c>
      <c r="F1965" s="8">
        <v>51</v>
      </c>
      <c r="G1965" s="8">
        <v>47.6</v>
      </c>
      <c r="H1965" s="8">
        <v>50.2</v>
      </c>
      <c r="I1965" s="8">
        <v>48.2</v>
      </c>
      <c r="J1965" s="8">
        <v>53.2</v>
      </c>
    </row>
    <row r="1966" spans="1:10" x14ac:dyDescent="0.15">
      <c r="A1966" s="8">
        <v>2012</v>
      </c>
      <c r="B1966" s="9">
        <v>41077</v>
      </c>
      <c r="C1966" s="10">
        <v>142</v>
      </c>
      <c r="D1966" s="11">
        <v>50.04</v>
      </c>
      <c r="E1966" s="11">
        <v>49.96</v>
      </c>
      <c r="F1966" s="8">
        <v>51</v>
      </c>
      <c r="G1966" s="8">
        <v>47.6</v>
      </c>
      <c r="H1966" s="8">
        <v>50.2</v>
      </c>
      <c r="I1966" s="8">
        <v>48.2</v>
      </c>
      <c r="J1966" s="8">
        <v>53.2</v>
      </c>
    </row>
    <row r="1967" spans="1:10" x14ac:dyDescent="0.15">
      <c r="A1967" s="8">
        <v>2012</v>
      </c>
      <c r="B1967" s="9">
        <v>41078</v>
      </c>
      <c r="C1967" s="10">
        <v>141</v>
      </c>
      <c r="D1967" s="11">
        <v>50.04</v>
      </c>
      <c r="E1967" s="11">
        <v>49.96</v>
      </c>
      <c r="F1967" s="8">
        <v>51</v>
      </c>
      <c r="G1967" s="8">
        <v>47.6</v>
      </c>
      <c r="H1967" s="8">
        <v>50.2</v>
      </c>
      <c r="I1967" s="8">
        <v>48.2</v>
      </c>
      <c r="J1967" s="8">
        <v>53.2</v>
      </c>
    </row>
    <row r="1968" spans="1:10" x14ac:dyDescent="0.15">
      <c r="A1968" s="8">
        <v>2012</v>
      </c>
      <c r="B1968" s="9">
        <v>41079</v>
      </c>
      <c r="C1968" s="10">
        <v>140</v>
      </c>
      <c r="D1968" s="11">
        <v>50.04</v>
      </c>
      <c r="E1968" s="11">
        <v>49.96</v>
      </c>
      <c r="F1968" s="8">
        <v>51</v>
      </c>
      <c r="G1968" s="8">
        <v>47.6</v>
      </c>
      <c r="H1968" s="8">
        <v>50.2</v>
      </c>
      <c r="I1968" s="8">
        <v>48.2</v>
      </c>
      <c r="J1968" s="8">
        <v>53.2</v>
      </c>
    </row>
    <row r="1969" spans="1:10" x14ac:dyDescent="0.15">
      <c r="A1969" s="8">
        <v>2012</v>
      </c>
      <c r="B1969" s="9">
        <v>41080</v>
      </c>
      <c r="C1969" s="10">
        <v>139</v>
      </c>
      <c r="D1969" s="11">
        <v>50.04</v>
      </c>
      <c r="E1969" s="11">
        <v>49.96</v>
      </c>
      <c r="F1969" s="8">
        <v>51</v>
      </c>
      <c r="G1969" s="8">
        <v>47.6</v>
      </c>
      <c r="H1969" s="8">
        <v>50.2</v>
      </c>
      <c r="I1969" s="8">
        <v>48.2</v>
      </c>
      <c r="J1969" s="8">
        <v>53.2</v>
      </c>
    </row>
    <row r="1970" spans="1:10" x14ac:dyDescent="0.15">
      <c r="A1970" s="8">
        <v>2012</v>
      </c>
      <c r="B1970" s="9">
        <v>41081</v>
      </c>
      <c r="C1970" s="10">
        <v>138</v>
      </c>
      <c r="D1970" s="11">
        <v>50.04</v>
      </c>
      <c r="E1970" s="11">
        <v>49.96</v>
      </c>
      <c r="F1970" s="8">
        <v>51</v>
      </c>
      <c r="G1970" s="8">
        <v>47.6</v>
      </c>
      <c r="H1970" s="8">
        <v>50.2</v>
      </c>
      <c r="I1970" s="8">
        <v>48.2</v>
      </c>
      <c r="J1970" s="8">
        <v>53.2</v>
      </c>
    </row>
    <row r="1971" spans="1:10" x14ac:dyDescent="0.15">
      <c r="A1971" s="8">
        <v>2012</v>
      </c>
      <c r="B1971" s="9">
        <v>41082</v>
      </c>
      <c r="C1971" s="10">
        <v>137</v>
      </c>
      <c r="D1971" s="11">
        <v>50.04</v>
      </c>
      <c r="E1971" s="11">
        <v>49.96</v>
      </c>
      <c r="F1971" s="8">
        <v>51</v>
      </c>
      <c r="G1971" s="8">
        <v>47.6</v>
      </c>
      <c r="H1971" s="8">
        <v>50.2</v>
      </c>
      <c r="I1971" s="8">
        <v>48.2</v>
      </c>
      <c r="J1971" s="8">
        <v>53.2</v>
      </c>
    </row>
    <row r="1972" spans="1:10" x14ac:dyDescent="0.15">
      <c r="A1972" s="8">
        <v>2012</v>
      </c>
      <c r="B1972" s="9">
        <v>41083</v>
      </c>
      <c r="C1972" s="10">
        <v>136</v>
      </c>
      <c r="D1972" s="11">
        <v>50.04</v>
      </c>
      <c r="E1972" s="11">
        <v>49.96</v>
      </c>
      <c r="F1972" s="8">
        <v>51</v>
      </c>
      <c r="G1972" s="8">
        <v>47.6</v>
      </c>
      <c r="H1972" s="8">
        <v>50.2</v>
      </c>
      <c r="I1972" s="8">
        <v>48.2</v>
      </c>
      <c r="J1972" s="8">
        <v>53.2</v>
      </c>
    </row>
    <row r="1973" spans="1:10" x14ac:dyDescent="0.15">
      <c r="A1973" s="8">
        <v>2012</v>
      </c>
      <c r="B1973" s="9">
        <v>41084</v>
      </c>
      <c r="C1973" s="10">
        <v>135</v>
      </c>
      <c r="D1973" s="11">
        <v>50.04</v>
      </c>
      <c r="E1973" s="11">
        <v>49.96</v>
      </c>
      <c r="F1973" s="8">
        <v>51</v>
      </c>
      <c r="G1973" s="8">
        <v>47.6</v>
      </c>
      <c r="H1973" s="8">
        <v>50.2</v>
      </c>
      <c r="I1973" s="8">
        <v>48.2</v>
      </c>
      <c r="J1973" s="8">
        <v>53.2</v>
      </c>
    </row>
    <row r="1974" spans="1:10" x14ac:dyDescent="0.15">
      <c r="A1974" s="8">
        <v>2012</v>
      </c>
      <c r="B1974" s="9">
        <v>41085</v>
      </c>
      <c r="C1974" s="10">
        <v>134</v>
      </c>
      <c r="D1974" s="11">
        <v>50.04</v>
      </c>
      <c r="E1974" s="11">
        <v>49.96</v>
      </c>
      <c r="F1974" s="8">
        <v>51</v>
      </c>
      <c r="G1974" s="8">
        <v>47.6</v>
      </c>
      <c r="H1974" s="8">
        <v>50.2</v>
      </c>
      <c r="I1974" s="8">
        <v>48.2</v>
      </c>
      <c r="J1974" s="8">
        <v>53.2</v>
      </c>
    </row>
    <row r="1975" spans="1:10" x14ac:dyDescent="0.15">
      <c r="A1975" s="8">
        <v>2012</v>
      </c>
      <c r="B1975" s="9">
        <v>41086</v>
      </c>
      <c r="C1975" s="10">
        <v>133</v>
      </c>
      <c r="D1975" s="11">
        <v>50.04</v>
      </c>
      <c r="E1975" s="11">
        <v>49.96</v>
      </c>
      <c r="F1975" s="8">
        <v>51</v>
      </c>
      <c r="G1975" s="8">
        <v>47.6</v>
      </c>
      <c r="H1975" s="8">
        <v>50.2</v>
      </c>
      <c r="I1975" s="8">
        <v>48.2</v>
      </c>
      <c r="J1975" s="8">
        <v>53.2</v>
      </c>
    </row>
    <row r="1976" spans="1:10" x14ac:dyDescent="0.15">
      <c r="A1976" s="8">
        <v>2012</v>
      </c>
      <c r="B1976" s="9">
        <v>41087</v>
      </c>
      <c r="C1976" s="10">
        <v>132</v>
      </c>
      <c r="D1976" s="11">
        <v>50.04</v>
      </c>
      <c r="E1976" s="11">
        <v>49.96</v>
      </c>
      <c r="F1976" s="8">
        <v>51</v>
      </c>
      <c r="G1976" s="8">
        <v>47.6</v>
      </c>
      <c r="H1976" s="8">
        <v>50.2</v>
      </c>
      <c r="I1976" s="8">
        <v>48.2</v>
      </c>
      <c r="J1976" s="8">
        <v>53.2</v>
      </c>
    </row>
    <row r="1977" spans="1:10" x14ac:dyDescent="0.15">
      <c r="A1977" s="8">
        <v>2012</v>
      </c>
      <c r="B1977" s="9">
        <v>41088</v>
      </c>
      <c r="C1977" s="10">
        <v>131</v>
      </c>
      <c r="D1977" s="11">
        <v>50.04</v>
      </c>
      <c r="E1977" s="11">
        <v>49.96</v>
      </c>
      <c r="F1977" s="8">
        <v>51</v>
      </c>
      <c r="G1977" s="8">
        <v>47.6</v>
      </c>
      <c r="H1977" s="8">
        <v>50.2</v>
      </c>
      <c r="I1977" s="8">
        <v>48.2</v>
      </c>
      <c r="J1977" s="8">
        <v>53.2</v>
      </c>
    </row>
    <row r="1978" spans="1:10" x14ac:dyDescent="0.15">
      <c r="A1978" s="8">
        <v>2012</v>
      </c>
      <c r="B1978" s="9">
        <v>41089</v>
      </c>
      <c r="C1978" s="10">
        <v>130</v>
      </c>
      <c r="D1978" s="11">
        <v>50.04</v>
      </c>
      <c r="E1978" s="11">
        <v>49.96</v>
      </c>
      <c r="F1978" s="8">
        <v>51</v>
      </c>
      <c r="G1978" s="8">
        <v>47.6</v>
      </c>
      <c r="H1978" s="8">
        <v>50.2</v>
      </c>
      <c r="I1978" s="8">
        <v>48.2</v>
      </c>
      <c r="J1978" s="8">
        <v>53.2</v>
      </c>
    </row>
    <row r="1979" spans="1:10" x14ac:dyDescent="0.15">
      <c r="A1979" s="8">
        <v>2012</v>
      </c>
      <c r="B1979" s="9">
        <v>41090</v>
      </c>
      <c r="C1979" s="10">
        <v>129</v>
      </c>
      <c r="D1979" s="11">
        <v>50.04</v>
      </c>
      <c r="E1979" s="11">
        <v>49.96</v>
      </c>
      <c r="F1979" s="8">
        <v>51</v>
      </c>
      <c r="G1979" s="8">
        <v>47.6</v>
      </c>
      <c r="H1979" s="8">
        <v>50.2</v>
      </c>
      <c r="I1979" s="8">
        <v>48.2</v>
      </c>
      <c r="J1979" s="8">
        <v>53.2</v>
      </c>
    </row>
    <row r="1980" spans="1:10" x14ac:dyDescent="0.15">
      <c r="A1980" s="8">
        <v>2012</v>
      </c>
      <c r="B1980" s="9">
        <v>41091</v>
      </c>
      <c r="C1980" s="10">
        <v>128</v>
      </c>
      <c r="D1980" s="11">
        <v>50.04</v>
      </c>
      <c r="E1980" s="11">
        <v>49.96</v>
      </c>
      <c r="F1980" s="8">
        <v>51</v>
      </c>
      <c r="G1980" s="8">
        <v>47.6</v>
      </c>
      <c r="H1980" s="8">
        <v>50.2</v>
      </c>
      <c r="I1980" s="8">
        <v>48.2</v>
      </c>
      <c r="J1980" s="8">
        <v>53.2</v>
      </c>
    </row>
    <row r="1981" spans="1:10" x14ac:dyDescent="0.15">
      <c r="A1981" s="8">
        <v>2012</v>
      </c>
      <c r="B1981" s="9">
        <v>41092</v>
      </c>
      <c r="C1981" s="10">
        <v>127</v>
      </c>
      <c r="D1981" s="11">
        <v>50.04</v>
      </c>
      <c r="E1981" s="11">
        <v>49.96</v>
      </c>
      <c r="F1981" s="8">
        <v>51</v>
      </c>
      <c r="G1981" s="8">
        <v>47.6</v>
      </c>
      <c r="H1981" s="8">
        <v>50.2</v>
      </c>
      <c r="I1981" s="8">
        <v>48.2</v>
      </c>
      <c r="J1981" s="8">
        <v>53.2</v>
      </c>
    </row>
    <row r="1982" spans="1:10" x14ac:dyDescent="0.15">
      <c r="A1982" s="8">
        <v>2012</v>
      </c>
      <c r="B1982" s="9">
        <v>41093</v>
      </c>
      <c r="C1982" s="10">
        <v>126</v>
      </c>
      <c r="D1982" s="11">
        <v>50.04</v>
      </c>
      <c r="E1982" s="11">
        <v>49.96</v>
      </c>
      <c r="F1982" s="8">
        <v>51</v>
      </c>
      <c r="G1982" s="8">
        <v>47.6</v>
      </c>
      <c r="H1982" s="8">
        <v>50.2</v>
      </c>
      <c r="I1982" s="8">
        <v>48.2</v>
      </c>
      <c r="J1982" s="8">
        <v>53.2</v>
      </c>
    </row>
    <row r="1983" spans="1:10" x14ac:dyDescent="0.15">
      <c r="A1983" s="8">
        <v>2012</v>
      </c>
      <c r="B1983" s="9">
        <v>41094</v>
      </c>
      <c r="C1983" s="10">
        <v>125</v>
      </c>
      <c r="D1983" s="11">
        <v>50.04</v>
      </c>
      <c r="E1983" s="11">
        <v>49.96</v>
      </c>
      <c r="F1983" s="8">
        <v>51</v>
      </c>
      <c r="G1983" s="8">
        <v>47.6</v>
      </c>
      <c r="H1983" s="8">
        <v>50.2</v>
      </c>
      <c r="I1983" s="8">
        <v>48.2</v>
      </c>
      <c r="J1983" s="8">
        <v>53.2</v>
      </c>
    </row>
    <row r="1984" spans="1:10" x14ac:dyDescent="0.15">
      <c r="A1984" s="8">
        <v>2012</v>
      </c>
      <c r="B1984" s="9">
        <v>41095</v>
      </c>
      <c r="C1984" s="10">
        <v>124</v>
      </c>
      <c r="D1984" s="11">
        <v>50.04</v>
      </c>
      <c r="E1984" s="11">
        <v>49.96</v>
      </c>
      <c r="F1984" s="8">
        <v>51</v>
      </c>
      <c r="G1984" s="8">
        <v>47.6</v>
      </c>
      <c r="H1984" s="8">
        <v>50.2</v>
      </c>
      <c r="I1984" s="8">
        <v>48.2</v>
      </c>
      <c r="J1984" s="8">
        <v>53.2</v>
      </c>
    </row>
    <row r="1985" spans="1:10" x14ac:dyDescent="0.15">
      <c r="A1985" s="8">
        <v>2012</v>
      </c>
      <c r="B1985" s="9">
        <v>41096</v>
      </c>
      <c r="C1985" s="10">
        <v>123</v>
      </c>
      <c r="D1985" s="11">
        <v>50.04</v>
      </c>
      <c r="E1985" s="11">
        <v>49.96</v>
      </c>
      <c r="F1985" s="8">
        <v>51</v>
      </c>
      <c r="G1985" s="8">
        <v>47.6</v>
      </c>
      <c r="H1985" s="8">
        <v>50.2</v>
      </c>
      <c r="I1985" s="8">
        <v>48.2</v>
      </c>
      <c r="J1985" s="8">
        <v>53.2</v>
      </c>
    </row>
    <row r="1986" spans="1:10" x14ac:dyDescent="0.15">
      <c r="A1986" s="8">
        <v>2012</v>
      </c>
      <c r="B1986" s="9">
        <v>41097</v>
      </c>
      <c r="C1986" s="10">
        <v>122</v>
      </c>
      <c r="D1986" s="11">
        <v>50.04</v>
      </c>
      <c r="E1986" s="11">
        <v>49.96</v>
      </c>
      <c r="F1986" s="8">
        <v>51</v>
      </c>
      <c r="G1986" s="8">
        <v>47.6</v>
      </c>
      <c r="H1986" s="8">
        <v>50.2</v>
      </c>
      <c r="I1986" s="8">
        <v>48.2</v>
      </c>
      <c r="J1986" s="8">
        <v>53.2</v>
      </c>
    </row>
    <row r="1987" spans="1:10" x14ac:dyDescent="0.15">
      <c r="A1987" s="8">
        <v>2012</v>
      </c>
      <c r="B1987" s="9">
        <v>41098</v>
      </c>
      <c r="C1987" s="10">
        <v>121</v>
      </c>
      <c r="D1987" s="11">
        <v>50.04</v>
      </c>
      <c r="E1987" s="11">
        <v>49.96</v>
      </c>
      <c r="F1987" s="8">
        <v>51</v>
      </c>
      <c r="G1987" s="8">
        <v>47.6</v>
      </c>
      <c r="H1987" s="8">
        <v>50.2</v>
      </c>
      <c r="I1987" s="8">
        <v>48.2</v>
      </c>
      <c r="J1987" s="8">
        <v>53.2</v>
      </c>
    </row>
    <row r="1988" spans="1:10" x14ac:dyDescent="0.15">
      <c r="A1988" s="8">
        <v>2012</v>
      </c>
      <c r="B1988" s="9">
        <v>41099</v>
      </c>
      <c r="C1988" s="10">
        <v>120</v>
      </c>
      <c r="D1988" s="11">
        <v>50.04</v>
      </c>
      <c r="E1988" s="11">
        <v>49.96</v>
      </c>
      <c r="F1988" s="8">
        <v>51</v>
      </c>
      <c r="G1988" s="8">
        <v>47.6</v>
      </c>
      <c r="H1988" s="8">
        <v>50.2</v>
      </c>
      <c r="I1988" s="8">
        <v>48.2</v>
      </c>
      <c r="J1988" s="8">
        <v>53.2</v>
      </c>
    </row>
    <row r="1989" spans="1:10" x14ac:dyDescent="0.15">
      <c r="A1989" s="8">
        <v>2012</v>
      </c>
      <c r="B1989" s="9">
        <v>41100</v>
      </c>
      <c r="C1989" s="10">
        <v>119</v>
      </c>
      <c r="D1989" s="11">
        <v>50.04</v>
      </c>
      <c r="E1989" s="11">
        <v>49.96</v>
      </c>
      <c r="F1989" s="8">
        <v>51</v>
      </c>
      <c r="G1989" s="8">
        <v>47.6</v>
      </c>
      <c r="H1989" s="8">
        <v>50.2</v>
      </c>
      <c r="I1989" s="8">
        <v>48.2</v>
      </c>
      <c r="J1989" s="8">
        <v>53.2</v>
      </c>
    </row>
    <row r="1990" spans="1:10" x14ac:dyDescent="0.15">
      <c r="A1990" s="8">
        <v>2012</v>
      </c>
      <c r="B1990" s="9">
        <v>41101</v>
      </c>
      <c r="C1990" s="10">
        <v>118</v>
      </c>
      <c r="D1990" s="11">
        <v>50.04</v>
      </c>
      <c r="E1990" s="11">
        <v>49.96</v>
      </c>
      <c r="F1990" s="8">
        <v>51</v>
      </c>
      <c r="G1990" s="8">
        <v>47.6</v>
      </c>
      <c r="H1990" s="8">
        <v>50.2</v>
      </c>
      <c r="I1990" s="8">
        <v>48.2</v>
      </c>
      <c r="J1990" s="8">
        <v>53.2</v>
      </c>
    </row>
    <row r="1991" spans="1:10" x14ac:dyDescent="0.15">
      <c r="A1991" s="8">
        <v>2012</v>
      </c>
      <c r="B1991" s="9">
        <v>41102</v>
      </c>
      <c r="C1991" s="10">
        <v>117</v>
      </c>
      <c r="D1991" s="11">
        <v>50.04</v>
      </c>
      <c r="E1991" s="11">
        <v>49.96</v>
      </c>
      <c r="F1991" s="8">
        <v>51</v>
      </c>
      <c r="G1991" s="8">
        <v>47.6</v>
      </c>
      <c r="H1991" s="8">
        <v>50.2</v>
      </c>
      <c r="I1991" s="8">
        <v>48.2</v>
      </c>
      <c r="J1991" s="8">
        <v>53.2</v>
      </c>
    </row>
    <row r="1992" spans="1:10" x14ac:dyDescent="0.15">
      <c r="A1992" s="8">
        <v>2012</v>
      </c>
      <c r="B1992" s="9">
        <v>41103</v>
      </c>
      <c r="C1992" s="10">
        <v>116</v>
      </c>
      <c r="D1992" s="11">
        <v>50.04</v>
      </c>
      <c r="E1992" s="11">
        <v>49.96</v>
      </c>
      <c r="F1992" s="8">
        <v>51</v>
      </c>
      <c r="G1992" s="8">
        <v>47.6</v>
      </c>
      <c r="H1992" s="8">
        <v>50.2</v>
      </c>
      <c r="I1992" s="8">
        <v>48.2</v>
      </c>
      <c r="J1992" s="8">
        <v>53.2</v>
      </c>
    </row>
    <row r="1993" spans="1:10" x14ac:dyDescent="0.15">
      <c r="A1993" s="8">
        <v>2012</v>
      </c>
      <c r="B1993" s="9">
        <v>41104</v>
      </c>
      <c r="C1993" s="10">
        <v>115</v>
      </c>
      <c r="D1993" s="11">
        <v>50.04</v>
      </c>
      <c r="E1993" s="11">
        <v>49.96</v>
      </c>
      <c r="F1993" s="8">
        <v>51</v>
      </c>
      <c r="G1993" s="8">
        <v>47.6</v>
      </c>
      <c r="H1993" s="8">
        <v>50.2</v>
      </c>
      <c r="I1993" s="8">
        <v>48.2</v>
      </c>
      <c r="J1993" s="8">
        <v>53.2</v>
      </c>
    </row>
    <row r="1994" spans="1:10" x14ac:dyDescent="0.15">
      <c r="A1994" s="8">
        <v>2012</v>
      </c>
      <c r="B1994" s="9">
        <v>41105</v>
      </c>
      <c r="C1994" s="10">
        <v>114</v>
      </c>
      <c r="D1994" s="11">
        <v>50.04</v>
      </c>
      <c r="E1994" s="11">
        <v>49.96</v>
      </c>
      <c r="F1994" s="8">
        <v>51</v>
      </c>
      <c r="G1994" s="8">
        <v>47.6</v>
      </c>
      <c r="H1994" s="8">
        <v>50.2</v>
      </c>
      <c r="I1994" s="8">
        <v>48.2</v>
      </c>
      <c r="J1994" s="8">
        <v>53.2</v>
      </c>
    </row>
    <row r="1995" spans="1:10" x14ac:dyDescent="0.15">
      <c r="A1995" s="8">
        <v>2012</v>
      </c>
      <c r="B1995" s="9">
        <v>41106</v>
      </c>
      <c r="C1995" s="10">
        <v>113</v>
      </c>
      <c r="D1995" s="11">
        <v>50.04</v>
      </c>
      <c r="E1995" s="11">
        <v>49.96</v>
      </c>
      <c r="F1995" s="8">
        <v>51</v>
      </c>
      <c r="G1995" s="8">
        <v>47.6</v>
      </c>
      <c r="H1995" s="8">
        <v>50.2</v>
      </c>
      <c r="I1995" s="8">
        <v>48.2</v>
      </c>
      <c r="J1995" s="8">
        <v>53.2</v>
      </c>
    </row>
    <row r="1996" spans="1:10" x14ac:dyDescent="0.15">
      <c r="A1996" s="8">
        <v>2012</v>
      </c>
      <c r="B1996" s="9">
        <v>41107</v>
      </c>
      <c r="C1996" s="10">
        <v>112</v>
      </c>
      <c r="D1996" s="11">
        <v>50.04</v>
      </c>
      <c r="E1996" s="11">
        <v>49.96</v>
      </c>
      <c r="F1996" s="8">
        <v>51</v>
      </c>
      <c r="G1996" s="8">
        <v>47.6</v>
      </c>
      <c r="H1996" s="8">
        <v>50.2</v>
      </c>
      <c r="I1996" s="8">
        <v>48.2</v>
      </c>
      <c r="J1996" s="8">
        <v>53.2</v>
      </c>
    </row>
    <row r="1997" spans="1:10" x14ac:dyDescent="0.15">
      <c r="A1997" s="8">
        <v>2012</v>
      </c>
      <c r="B1997" s="9">
        <v>41108</v>
      </c>
      <c r="C1997" s="10">
        <v>111</v>
      </c>
      <c r="D1997" s="11">
        <v>50.04</v>
      </c>
      <c r="E1997" s="11">
        <v>49.96</v>
      </c>
      <c r="F1997" s="8">
        <v>51</v>
      </c>
      <c r="G1997" s="8">
        <v>47.6</v>
      </c>
      <c r="H1997" s="8">
        <v>50.2</v>
      </c>
      <c r="I1997" s="8">
        <v>48.2</v>
      </c>
      <c r="J1997" s="8">
        <v>53.2</v>
      </c>
    </row>
    <row r="1998" spans="1:10" x14ac:dyDescent="0.15">
      <c r="A1998" s="8">
        <v>2012</v>
      </c>
      <c r="B1998" s="9">
        <v>41109</v>
      </c>
      <c r="C1998" s="10">
        <v>110</v>
      </c>
      <c r="D1998" s="11">
        <v>50.04</v>
      </c>
      <c r="E1998" s="11">
        <v>49.96</v>
      </c>
      <c r="F1998" s="8">
        <v>51</v>
      </c>
      <c r="G1998" s="8">
        <v>47.6</v>
      </c>
      <c r="H1998" s="8">
        <v>50.2</v>
      </c>
      <c r="I1998" s="8">
        <v>48.2</v>
      </c>
      <c r="J1998" s="8">
        <v>53.2</v>
      </c>
    </row>
    <row r="1999" spans="1:10" x14ac:dyDescent="0.15">
      <c r="A1999" s="8">
        <v>2012</v>
      </c>
      <c r="B1999" s="9">
        <v>41110</v>
      </c>
      <c r="C1999" s="10">
        <v>109</v>
      </c>
      <c r="D1999" s="11">
        <v>50.04</v>
      </c>
      <c r="E1999" s="11">
        <v>49.96</v>
      </c>
      <c r="F1999" s="8">
        <v>51</v>
      </c>
      <c r="G1999" s="8">
        <v>47.6</v>
      </c>
      <c r="H1999" s="8">
        <v>50.2</v>
      </c>
      <c r="I1999" s="8">
        <v>48.2</v>
      </c>
      <c r="J1999" s="8">
        <v>53.2</v>
      </c>
    </row>
    <row r="2000" spans="1:10" x14ac:dyDescent="0.15">
      <c r="A2000" s="8">
        <v>2012</v>
      </c>
      <c r="B2000" s="9">
        <v>41111</v>
      </c>
      <c r="C2000" s="10">
        <v>108</v>
      </c>
      <c r="D2000" s="11">
        <v>50.04</v>
      </c>
      <c r="E2000" s="11">
        <v>49.96</v>
      </c>
      <c r="F2000" s="8">
        <v>51</v>
      </c>
      <c r="G2000" s="8">
        <v>47.6</v>
      </c>
      <c r="H2000" s="8">
        <v>50.2</v>
      </c>
      <c r="I2000" s="8">
        <v>48.2</v>
      </c>
      <c r="J2000" s="8">
        <v>53.2</v>
      </c>
    </row>
    <row r="2001" spans="1:10" x14ac:dyDescent="0.15">
      <c r="A2001" s="8">
        <v>2012</v>
      </c>
      <c r="B2001" s="9">
        <v>41112</v>
      </c>
      <c r="C2001" s="10">
        <v>107</v>
      </c>
      <c r="D2001" s="11">
        <v>50.04</v>
      </c>
      <c r="E2001" s="11">
        <v>49.96</v>
      </c>
      <c r="F2001" s="8">
        <v>51</v>
      </c>
      <c r="G2001" s="8">
        <v>47.6</v>
      </c>
      <c r="H2001" s="8">
        <v>50.2</v>
      </c>
      <c r="I2001" s="8">
        <v>48.2</v>
      </c>
      <c r="J2001" s="8">
        <v>53.2</v>
      </c>
    </row>
    <row r="2002" spans="1:10" x14ac:dyDescent="0.15">
      <c r="A2002" s="8">
        <v>2012</v>
      </c>
      <c r="B2002" s="9">
        <v>41113</v>
      </c>
      <c r="C2002" s="10">
        <v>106</v>
      </c>
      <c r="D2002" s="11">
        <v>50.04</v>
      </c>
      <c r="E2002" s="11">
        <v>49.96</v>
      </c>
      <c r="F2002" s="8">
        <v>51</v>
      </c>
      <c r="G2002" s="8">
        <v>47.6</v>
      </c>
      <c r="H2002" s="8">
        <v>50.2</v>
      </c>
      <c r="I2002" s="8">
        <v>48.2</v>
      </c>
      <c r="J2002" s="8">
        <v>53.2</v>
      </c>
    </row>
    <row r="2003" spans="1:10" x14ac:dyDescent="0.15">
      <c r="A2003" s="8">
        <v>2012</v>
      </c>
      <c r="B2003" s="9">
        <v>41114</v>
      </c>
      <c r="C2003" s="10">
        <v>105</v>
      </c>
      <c r="D2003" s="11">
        <v>50.04</v>
      </c>
      <c r="E2003" s="11">
        <v>49.96</v>
      </c>
      <c r="F2003" s="8">
        <v>51</v>
      </c>
      <c r="G2003" s="8">
        <v>47.6</v>
      </c>
      <c r="H2003" s="8">
        <v>50.2</v>
      </c>
      <c r="I2003" s="8">
        <v>48.2</v>
      </c>
      <c r="J2003" s="8">
        <v>53.2</v>
      </c>
    </row>
    <row r="2004" spans="1:10" x14ac:dyDescent="0.15">
      <c r="A2004" s="8">
        <v>2012</v>
      </c>
      <c r="B2004" s="9">
        <v>41115</v>
      </c>
      <c r="C2004" s="10">
        <v>104</v>
      </c>
      <c r="D2004" s="11">
        <v>50.04</v>
      </c>
      <c r="E2004" s="11">
        <v>49.96</v>
      </c>
      <c r="F2004" s="8">
        <v>51</v>
      </c>
      <c r="G2004" s="8">
        <v>47.6</v>
      </c>
      <c r="H2004" s="8">
        <v>50.2</v>
      </c>
      <c r="I2004" s="8">
        <v>48.2</v>
      </c>
      <c r="J2004" s="8">
        <v>53.2</v>
      </c>
    </row>
    <row r="2005" spans="1:10" x14ac:dyDescent="0.15">
      <c r="A2005" s="8">
        <v>2012</v>
      </c>
      <c r="B2005" s="9">
        <v>41116</v>
      </c>
      <c r="C2005" s="10">
        <v>103</v>
      </c>
      <c r="D2005" s="11">
        <v>50.04</v>
      </c>
      <c r="E2005" s="11">
        <v>49.96</v>
      </c>
      <c r="F2005" s="8">
        <v>51</v>
      </c>
      <c r="G2005" s="8">
        <v>47.6</v>
      </c>
      <c r="H2005" s="8">
        <v>50.2</v>
      </c>
      <c r="I2005" s="8">
        <v>48.2</v>
      </c>
      <c r="J2005" s="8">
        <v>53.2</v>
      </c>
    </row>
    <row r="2006" spans="1:10" x14ac:dyDescent="0.15">
      <c r="A2006" s="8">
        <v>2012</v>
      </c>
      <c r="B2006" s="9">
        <v>41117</v>
      </c>
      <c r="C2006" s="10">
        <v>102</v>
      </c>
      <c r="D2006" s="11">
        <v>49.760000000000005</v>
      </c>
      <c r="E2006" s="11">
        <v>50.239999999999995</v>
      </c>
      <c r="F2006" s="8">
        <v>51</v>
      </c>
      <c r="G2006" s="8">
        <v>47.6</v>
      </c>
      <c r="H2006" s="8">
        <v>49.5</v>
      </c>
      <c r="I2006" s="8">
        <v>47.5</v>
      </c>
      <c r="J2006" s="8">
        <v>53.2</v>
      </c>
    </row>
    <row r="2007" spans="1:10" x14ac:dyDescent="0.15">
      <c r="A2007" s="8">
        <v>2012</v>
      </c>
      <c r="B2007" s="9">
        <v>41118</v>
      </c>
      <c r="C2007" s="10">
        <v>101</v>
      </c>
      <c r="D2007" s="11">
        <v>49.760000000000005</v>
      </c>
      <c r="E2007" s="11">
        <v>50.239999999999995</v>
      </c>
      <c r="F2007" s="8">
        <v>51</v>
      </c>
      <c r="G2007" s="8">
        <v>47.6</v>
      </c>
      <c r="H2007" s="8">
        <v>49.5</v>
      </c>
      <c r="I2007" s="8">
        <v>47.5</v>
      </c>
      <c r="J2007" s="8">
        <v>53.2</v>
      </c>
    </row>
    <row r="2008" spans="1:10" x14ac:dyDescent="0.15">
      <c r="A2008" s="8">
        <v>2012</v>
      </c>
      <c r="B2008" s="9">
        <v>41119</v>
      </c>
      <c r="C2008" s="10">
        <v>100</v>
      </c>
      <c r="D2008" s="11">
        <v>49.760000000000005</v>
      </c>
      <c r="E2008" s="11">
        <v>50.239999999999995</v>
      </c>
      <c r="F2008" s="8">
        <v>51</v>
      </c>
      <c r="G2008" s="8">
        <v>47.6</v>
      </c>
      <c r="H2008" s="8">
        <v>49.5</v>
      </c>
      <c r="I2008" s="8">
        <v>47.5</v>
      </c>
      <c r="J2008" s="8">
        <v>53.2</v>
      </c>
    </row>
    <row r="2009" spans="1:10" x14ac:dyDescent="0.15">
      <c r="A2009" s="8">
        <v>2012</v>
      </c>
      <c r="B2009" s="9">
        <v>41120</v>
      </c>
      <c r="C2009" s="10">
        <v>99</v>
      </c>
      <c r="D2009" s="11">
        <v>49.760000000000005</v>
      </c>
      <c r="E2009" s="11">
        <v>50.239999999999995</v>
      </c>
      <c r="F2009" s="8">
        <v>51</v>
      </c>
      <c r="G2009" s="8">
        <v>47.6</v>
      </c>
      <c r="H2009" s="8">
        <v>49.5</v>
      </c>
      <c r="I2009" s="8">
        <v>47.5</v>
      </c>
      <c r="J2009" s="8">
        <v>53.2</v>
      </c>
    </row>
    <row r="2010" spans="1:10" x14ac:dyDescent="0.15">
      <c r="A2010" s="8">
        <v>2012</v>
      </c>
      <c r="B2010" s="9">
        <v>41121</v>
      </c>
      <c r="C2010" s="10">
        <v>98</v>
      </c>
      <c r="D2010" s="11">
        <v>49.760000000000005</v>
      </c>
      <c r="E2010" s="11">
        <v>50.239999999999995</v>
      </c>
      <c r="F2010" s="8">
        <v>51</v>
      </c>
      <c r="G2010" s="8">
        <v>47.6</v>
      </c>
      <c r="H2010" s="8">
        <v>49.5</v>
      </c>
      <c r="I2010" s="8">
        <v>47.5</v>
      </c>
      <c r="J2010" s="8">
        <v>53.2</v>
      </c>
    </row>
    <row r="2011" spans="1:10" x14ac:dyDescent="0.15">
      <c r="A2011" s="8">
        <v>2012</v>
      </c>
      <c r="B2011" s="9">
        <v>41122</v>
      </c>
      <c r="C2011" s="10">
        <v>97</v>
      </c>
      <c r="D2011" s="11">
        <v>49.379999999999995</v>
      </c>
      <c r="E2011" s="11">
        <v>50.620000000000005</v>
      </c>
      <c r="F2011" s="8">
        <v>50.5</v>
      </c>
      <c r="G2011" s="8">
        <v>46.2</v>
      </c>
      <c r="H2011" s="8">
        <v>49.5</v>
      </c>
      <c r="I2011" s="8">
        <v>47.5</v>
      </c>
      <c r="J2011" s="8">
        <v>53.2</v>
      </c>
    </row>
    <row r="2012" spans="1:10" x14ac:dyDescent="0.15">
      <c r="A2012" s="8">
        <v>2012</v>
      </c>
      <c r="B2012" s="9">
        <v>41123</v>
      </c>
      <c r="C2012" s="10">
        <v>96</v>
      </c>
      <c r="D2012" s="11">
        <v>49.379999999999995</v>
      </c>
      <c r="E2012" s="11">
        <v>50.620000000000005</v>
      </c>
      <c r="F2012" s="8">
        <v>50.5</v>
      </c>
      <c r="G2012" s="8">
        <v>46.2</v>
      </c>
      <c r="H2012" s="8">
        <v>49.5</v>
      </c>
      <c r="I2012" s="8">
        <v>47.5</v>
      </c>
      <c r="J2012" s="8">
        <v>53.2</v>
      </c>
    </row>
    <row r="2013" spans="1:10" x14ac:dyDescent="0.15">
      <c r="A2013" s="8">
        <v>2012</v>
      </c>
      <c r="B2013" s="9">
        <v>41124</v>
      </c>
      <c r="C2013" s="10">
        <v>95</v>
      </c>
      <c r="D2013" s="11">
        <v>49.379999999999995</v>
      </c>
      <c r="E2013" s="11">
        <v>50.620000000000005</v>
      </c>
      <c r="F2013" s="8">
        <v>50.5</v>
      </c>
      <c r="G2013" s="8">
        <v>46.2</v>
      </c>
      <c r="H2013" s="8">
        <v>49.5</v>
      </c>
      <c r="I2013" s="8">
        <v>47.5</v>
      </c>
      <c r="J2013" s="8">
        <v>53.2</v>
      </c>
    </row>
    <row r="2014" spans="1:10" x14ac:dyDescent="0.15">
      <c r="A2014" s="8">
        <v>2012</v>
      </c>
      <c r="B2014" s="9">
        <v>41125</v>
      </c>
      <c r="C2014" s="10">
        <v>94</v>
      </c>
      <c r="D2014" s="11">
        <v>49.379999999999995</v>
      </c>
      <c r="E2014" s="11">
        <v>50.620000000000005</v>
      </c>
      <c r="F2014" s="8">
        <v>50.5</v>
      </c>
      <c r="G2014" s="8">
        <v>46.2</v>
      </c>
      <c r="H2014" s="8">
        <v>49.5</v>
      </c>
      <c r="I2014" s="8">
        <v>47.5</v>
      </c>
      <c r="J2014" s="8">
        <v>53.2</v>
      </c>
    </row>
    <row r="2015" spans="1:10" x14ac:dyDescent="0.15">
      <c r="A2015" s="8">
        <v>2012</v>
      </c>
      <c r="B2015" s="9">
        <v>41126</v>
      </c>
      <c r="C2015" s="10">
        <v>93</v>
      </c>
      <c r="D2015" s="11">
        <v>49.379999999999995</v>
      </c>
      <c r="E2015" s="11">
        <v>50.620000000000005</v>
      </c>
      <c r="F2015" s="8">
        <v>50.5</v>
      </c>
      <c r="G2015" s="8">
        <v>46.2</v>
      </c>
      <c r="H2015" s="8">
        <v>49.5</v>
      </c>
      <c r="I2015" s="8">
        <v>47.5</v>
      </c>
      <c r="J2015" s="8">
        <v>53.2</v>
      </c>
    </row>
    <row r="2016" spans="1:10" x14ac:dyDescent="0.15">
      <c r="A2016" s="8">
        <v>2012</v>
      </c>
      <c r="B2016" s="9">
        <v>41127</v>
      </c>
      <c r="C2016" s="10">
        <v>92</v>
      </c>
      <c r="D2016" s="11">
        <v>49.379999999999995</v>
      </c>
      <c r="E2016" s="11">
        <v>50.620000000000005</v>
      </c>
      <c r="F2016" s="8">
        <v>50.5</v>
      </c>
      <c r="G2016" s="8">
        <v>46.2</v>
      </c>
      <c r="H2016" s="8">
        <v>49.5</v>
      </c>
      <c r="I2016" s="8">
        <v>47.5</v>
      </c>
      <c r="J2016" s="8">
        <v>53.2</v>
      </c>
    </row>
    <row r="2017" spans="1:10" x14ac:dyDescent="0.15">
      <c r="A2017" s="8">
        <v>2012</v>
      </c>
      <c r="B2017" s="9">
        <v>41128</v>
      </c>
      <c r="C2017" s="10">
        <v>91</v>
      </c>
      <c r="D2017" s="11">
        <v>49.379999999999995</v>
      </c>
      <c r="E2017" s="11">
        <v>50.620000000000005</v>
      </c>
      <c r="F2017" s="8">
        <v>50.5</v>
      </c>
      <c r="G2017" s="8">
        <v>46.2</v>
      </c>
      <c r="H2017" s="8">
        <v>49.5</v>
      </c>
      <c r="I2017" s="8">
        <v>47.5</v>
      </c>
      <c r="J2017" s="8">
        <v>53.2</v>
      </c>
    </row>
    <row r="2018" spans="1:10" x14ac:dyDescent="0.15">
      <c r="A2018" s="8">
        <v>2012</v>
      </c>
      <c r="B2018" s="9">
        <v>41129</v>
      </c>
      <c r="C2018" s="10">
        <v>90</v>
      </c>
      <c r="D2018" s="11">
        <v>49.379999999999995</v>
      </c>
      <c r="E2018" s="11">
        <v>50.620000000000005</v>
      </c>
      <c r="F2018" s="8">
        <v>50.5</v>
      </c>
      <c r="G2018" s="8">
        <v>46.2</v>
      </c>
      <c r="H2018" s="8">
        <v>49.5</v>
      </c>
      <c r="I2018" s="8">
        <v>47.5</v>
      </c>
      <c r="J2018" s="8">
        <v>53.2</v>
      </c>
    </row>
    <row r="2019" spans="1:10" x14ac:dyDescent="0.15">
      <c r="A2019" s="8">
        <v>2012</v>
      </c>
      <c r="B2019" s="9">
        <v>41130</v>
      </c>
      <c r="C2019" s="10">
        <v>89</v>
      </c>
      <c r="D2019" s="11">
        <v>49.379999999999995</v>
      </c>
      <c r="E2019" s="11">
        <v>50.620000000000005</v>
      </c>
      <c r="F2019" s="8">
        <v>50.5</v>
      </c>
      <c r="G2019" s="8">
        <v>46.2</v>
      </c>
      <c r="H2019" s="8">
        <v>49.5</v>
      </c>
      <c r="I2019" s="8">
        <v>47.5</v>
      </c>
      <c r="J2019" s="8">
        <v>53.2</v>
      </c>
    </row>
    <row r="2020" spans="1:10" x14ac:dyDescent="0.15">
      <c r="A2020" s="8">
        <v>2012</v>
      </c>
      <c r="B2020" s="9">
        <v>41131</v>
      </c>
      <c r="C2020" s="10">
        <v>88</v>
      </c>
      <c r="D2020" s="11">
        <v>49.379999999999995</v>
      </c>
      <c r="E2020" s="11">
        <v>50.620000000000005</v>
      </c>
      <c r="F2020" s="8">
        <v>50.5</v>
      </c>
      <c r="G2020" s="8">
        <v>46.2</v>
      </c>
      <c r="H2020" s="8">
        <v>49.5</v>
      </c>
      <c r="I2020" s="8">
        <v>47.5</v>
      </c>
      <c r="J2020" s="8">
        <v>53.2</v>
      </c>
    </row>
    <row r="2021" spans="1:10" x14ac:dyDescent="0.15">
      <c r="A2021" s="8">
        <v>2012</v>
      </c>
      <c r="B2021" s="9">
        <v>41132</v>
      </c>
      <c r="C2021" s="10">
        <v>87</v>
      </c>
      <c r="D2021" s="11">
        <v>49.379999999999995</v>
      </c>
      <c r="E2021" s="11">
        <v>50.620000000000005</v>
      </c>
      <c r="F2021" s="8">
        <v>50.5</v>
      </c>
      <c r="G2021" s="8">
        <v>46.2</v>
      </c>
      <c r="H2021" s="8">
        <v>49.5</v>
      </c>
      <c r="I2021" s="8">
        <v>47.5</v>
      </c>
      <c r="J2021" s="8">
        <v>53.2</v>
      </c>
    </row>
    <row r="2022" spans="1:10" x14ac:dyDescent="0.15">
      <c r="A2022" s="8">
        <v>2012</v>
      </c>
      <c r="B2022" s="9">
        <v>41133</v>
      </c>
      <c r="C2022" s="10">
        <v>86</v>
      </c>
      <c r="D2022" s="11">
        <v>49.379999999999995</v>
      </c>
      <c r="E2022" s="11">
        <v>50.620000000000005</v>
      </c>
      <c r="F2022" s="8">
        <v>50.5</v>
      </c>
      <c r="G2022" s="8">
        <v>46.2</v>
      </c>
      <c r="H2022" s="8">
        <v>49.5</v>
      </c>
      <c r="I2022" s="8">
        <v>47.5</v>
      </c>
      <c r="J2022" s="8">
        <v>53.2</v>
      </c>
    </row>
    <row r="2023" spans="1:10" x14ac:dyDescent="0.15">
      <c r="A2023" s="8">
        <v>2012</v>
      </c>
      <c r="B2023" s="9">
        <v>41134</v>
      </c>
      <c r="C2023" s="10">
        <v>85</v>
      </c>
      <c r="D2023" s="11">
        <v>49.379999999999995</v>
      </c>
      <c r="E2023" s="11">
        <v>50.620000000000005</v>
      </c>
      <c r="F2023" s="8">
        <v>50.5</v>
      </c>
      <c r="G2023" s="8">
        <v>46.2</v>
      </c>
      <c r="H2023" s="8">
        <v>49.5</v>
      </c>
      <c r="I2023" s="8">
        <v>47.5</v>
      </c>
      <c r="J2023" s="8">
        <v>53.2</v>
      </c>
    </row>
    <row r="2024" spans="1:10" x14ac:dyDescent="0.15">
      <c r="A2024" s="8">
        <v>2012</v>
      </c>
      <c r="B2024" s="9">
        <v>41135</v>
      </c>
      <c r="C2024" s="10">
        <v>84</v>
      </c>
      <c r="D2024" s="11">
        <v>49.379999999999995</v>
      </c>
      <c r="E2024" s="11">
        <v>50.620000000000005</v>
      </c>
      <c r="F2024" s="8">
        <v>50.5</v>
      </c>
      <c r="G2024" s="8">
        <v>46.2</v>
      </c>
      <c r="H2024" s="8">
        <v>49.5</v>
      </c>
      <c r="I2024" s="8">
        <v>47.5</v>
      </c>
      <c r="J2024" s="8">
        <v>53.2</v>
      </c>
    </row>
    <row r="2025" spans="1:10" x14ac:dyDescent="0.15">
      <c r="A2025" s="8">
        <v>2012</v>
      </c>
      <c r="B2025" s="9">
        <v>41136</v>
      </c>
      <c r="C2025" s="10">
        <v>83</v>
      </c>
      <c r="D2025" s="11">
        <v>49.379999999999995</v>
      </c>
      <c r="E2025" s="11">
        <v>50.620000000000005</v>
      </c>
      <c r="F2025" s="8">
        <v>50.5</v>
      </c>
      <c r="G2025" s="8">
        <v>46.2</v>
      </c>
      <c r="H2025" s="8">
        <v>49.5</v>
      </c>
      <c r="I2025" s="8">
        <v>47.5</v>
      </c>
      <c r="J2025" s="8">
        <v>53.2</v>
      </c>
    </row>
    <row r="2026" spans="1:10" x14ac:dyDescent="0.15">
      <c r="A2026" s="8">
        <v>2012</v>
      </c>
      <c r="B2026" s="9">
        <v>41137</v>
      </c>
      <c r="C2026" s="10">
        <v>82</v>
      </c>
      <c r="D2026" s="11">
        <v>49.379999999999995</v>
      </c>
      <c r="E2026" s="11">
        <v>50.620000000000005</v>
      </c>
      <c r="F2026" s="8">
        <v>50.5</v>
      </c>
      <c r="G2026" s="8">
        <v>46.2</v>
      </c>
      <c r="H2026" s="8">
        <v>49.5</v>
      </c>
      <c r="I2026" s="8">
        <v>47.5</v>
      </c>
      <c r="J2026" s="8">
        <v>53.2</v>
      </c>
    </row>
    <row r="2027" spans="1:10" x14ac:dyDescent="0.15">
      <c r="A2027" s="8">
        <v>2012</v>
      </c>
      <c r="B2027" s="9">
        <v>41138</v>
      </c>
      <c r="C2027" s="10">
        <v>81</v>
      </c>
      <c r="D2027" s="11">
        <v>49.379999999999995</v>
      </c>
      <c r="E2027" s="11">
        <v>50.620000000000005</v>
      </c>
      <c r="F2027" s="8">
        <v>50.5</v>
      </c>
      <c r="G2027" s="8">
        <v>46.2</v>
      </c>
      <c r="H2027" s="8">
        <v>49.5</v>
      </c>
      <c r="I2027" s="8">
        <v>47.5</v>
      </c>
      <c r="J2027" s="8">
        <v>53.2</v>
      </c>
    </row>
    <row r="2028" spans="1:10" x14ac:dyDescent="0.15">
      <c r="A2028" s="8">
        <v>2012</v>
      </c>
      <c r="B2028" s="9">
        <v>41139</v>
      </c>
      <c r="C2028" s="10">
        <v>80</v>
      </c>
      <c r="D2028" s="11">
        <v>49.379999999999995</v>
      </c>
      <c r="E2028" s="11">
        <v>50.620000000000005</v>
      </c>
      <c r="F2028" s="8">
        <v>50.5</v>
      </c>
      <c r="G2028" s="8">
        <v>46.2</v>
      </c>
      <c r="H2028" s="8">
        <v>49.5</v>
      </c>
      <c r="I2028" s="8">
        <v>47.5</v>
      </c>
      <c r="J2028" s="8">
        <v>53.2</v>
      </c>
    </row>
    <row r="2029" spans="1:10" x14ac:dyDescent="0.15">
      <c r="A2029" s="8">
        <v>2012</v>
      </c>
      <c r="B2029" s="9">
        <v>41140</v>
      </c>
      <c r="C2029" s="10">
        <v>79</v>
      </c>
      <c r="D2029" s="11">
        <v>49.379999999999995</v>
      </c>
      <c r="E2029" s="11">
        <v>50.620000000000005</v>
      </c>
      <c r="F2029" s="8">
        <v>50.5</v>
      </c>
      <c r="G2029" s="8">
        <v>46.2</v>
      </c>
      <c r="H2029" s="8">
        <v>49.5</v>
      </c>
      <c r="I2029" s="8">
        <v>47.5</v>
      </c>
      <c r="J2029" s="8">
        <v>53.2</v>
      </c>
    </row>
    <row r="2030" spans="1:10" x14ac:dyDescent="0.15">
      <c r="A2030" s="8">
        <v>2012</v>
      </c>
      <c r="B2030" s="9">
        <v>41141</v>
      </c>
      <c r="C2030" s="10">
        <v>78</v>
      </c>
      <c r="D2030" s="11">
        <v>49.379999999999995</v>
      </c>
      <c r="E2030" s="11">
        <v>50.620000000000005</v>
      </c>
      <c r="F2030" s="8">
        <v>50.5</v>
      </c>
      <c r="G2030" s="8">
        <v>46.2</v>
      </c>
      <c r="H2030" s="8">
        <v>49.5</v>
      </c>
      <c r="I2030" s="8">
        <v>47.5</v>
      </c>
      <c r="J2030" s="8">
        <v>53.2</v>
      </c>
    </row>
    <row r="2031" spans="1:10" x14ac:dyDescent="0.15">
      <c r="A2031" s="8">
        <v>2012</v>
      </c>
      <c r="B2031" s="9">
        <v>41142</v>
      </c>
      <c r="C2031" s="10">
        <v>77</v>
      </c>
      <c r="D2031" s="11">
        <v>49.379999999999995</v>
      </c>
      <c r="E2031" s="11">
        <v>50.620000000000005</v>
      </c>
      <c r="F2031" s="8">
        <v>50.5</v>
      </c>
      <c r="G2031" s="8">
        <v>46.2</v>
      </c>
      <c r="H2031" s="8">
        <v>49.5</v>
      </c>
      <c r="I2031" s="8">
        <v>47.5</v>
      </c>
      <c r="J2031" s="8">
        <v>53.2</v>
      </c>
    </row>
    <row r="2032" spans="1:10" x14ac:dyDescent="0.15">
      <c r="A2032" s="8">
        <v>2012</v>
      </c>
      <c r="B2032" s="9">
        <v>41143</v>
      </c>
      <c r="C2032" s="10">
        <v>76</v>
      </c>
      <c r="D2032" s="11">
        <v>49.379999999999995</v>
      </c>
      <c r="E2032" s="11">
        <v>50.620000000000005</v>
      </c>
      <c r="F2032" s="8">
        <v>50.5</v>
      </c>
      <c r="G2032" s="8">
        <v>46.2</v>
      </c>
      <c r="H2032" s="8">
        <v>49.5</v>
      </c>
      <c r="I2032" s="8">
        <v>47.5</v>
      </c>
      <c r="J2032" s="8">
        <v>53.2</v>
      </c>
    </row>
    <row r="2033" spans="1:10" x14ac:dyDescent="0.15">
      <c r="A2033" s="8">
        <v>2012</v>
      </c>
      <c r="B2033" s="9">
        <v>41144</v>
      </c>
      <c r="C2033" s="10">
        <v>75</v>
      </c>
      <c r="D2033" s="11">
        <v>49.379999999999995</v>
      </c>
      <c r="E2033" s="11">
        <v>50.620000000000005</v>
      </c>
      <c r="F2033" s="8">
        <v>50.5</v>
      </c>
      <c r="G2033" s="8">
        <v>46.2</v>
      </c>
      <c r="H2033" s="8">
        <v>49.5</v>
      </c>
      <c r="I2033" s="8">
        <v>47.5</v>
      </c>
      <c r="J2033" s="8">
        <v>53.2</v>
      </c>
    </row>
    <row r="2034" spans="1:10" x14ac:dyDescent="0.15">
      <c r="A2034" s="8">
        <v>2012</v>
      </c>
      <c r="B2034" s="9">
        <v>41145</v>
      </c>
      <c r="C2034" s="10">
        <v>74</v>
      </c>
      <c r="D2034" s="11">
        <v>49.379999999999995</v>
      </c>
      <c r="E2034" s="11">
        <v>50.620000000000005</v>
      </c>
      <c r="F2034" s="8">
        <v>50.5</v>
      </c>
      <c r="G2034" s="8">
        <v>46.2</v>
      </c>
      <c r="H2034" s="8">
        <v>49.5</v>
      </c>
      <c r="I2034" s="8">
        <v>47.5</v>
      </c>
      <c r="J2034" s="8">
        <v>53.2</v>
      </c>
    </row>
    <row r="2035" spans="1:10" x14ac:dyDescent="0.15">
      <c r="A2035" s="8">
        <v>2012</v>
      </c>
      <c r="B2035" s="9">
        <v>41146</v>
      </c>
      <c r="C2035" s="10">
        <v>73</v>
      </c>
      <c r="D2035" s="11">
        <v>49.379999999999995</v>
      </c>
      <c r="E2035" s="11">
        <v>50.620000000000005</v>
      </c>
      <c r="F2035" s="8">
        <v>50.5</v>
      </c>
      <c r="G2035" s="8">
        <v>46.2</v>
      </c>
      <c r="H2035" s="8">
        <v>49.5</v>
      </c>
      <c r="I2035" s="8">
        <v>47.5</v>
      </c>
      <c r="J2035" s="8">
        <v>53.2</v>
      </c>
    </row>
    <row r="2036" spans="1:10" x14ac:dyDescent="0.15">
      <c r="A2036" s="8">
        <v>2012</v>
      </c>
      <c r="B2036" s="9">
        <v>41147</v>
      </c>
      <c r="C2036" s="10">
        <v>72</v>
      </c>
      <c r="D2036" s="11">
        <v>49.379999999999995</v>
      </c>
      <c r="E2036" s="11">
        <v>50.620000000000005</v>
      </c>
      <c r="F2036" s="8">
        <v>50.5</v>
      </c>
      <c r="G2036" s="8">
        <v>46.2</v>
      </c>
      <c r="H2036" s="8">
        <v>49.5</v>
      </c>
      <c r="I2036" s="8">
        <v>47.5</v>
      </c>
      <c r="J2036" s="8">
        <v>53.2</v>
      </c>
    </row>
    <row r="2037" spans="1:10" x14ac:dyDescent="0.15">
      <c r="A2037" s="8">
        <v>2012</v>
      </c>
      <c r="B2037" s="9">
        <v>41148</v>
      </c>
      <c r="C2037" s="10">
        <v>71</v>
      </c>
      <c r="D2037" s="11">
        <v>49.379999999999995</v>
      </c>
      <c r="E2037" s="11">
        <v>50.620000000000005</v>
      </c>
      <c r="F2037" s="8">
        <v>50.5</v>
      </c>
      <c r="G2037" s="8">
        <v>46.2</v>
      </c>
      <c r="H2037" s="8">
        <v>49.5</v>
      </c>
      <c r="I2037" s="8">
        <v>47.5</v>
      </c>
      <c r="J2037" s="8">
        <v>53.2</v>
      </c>
    </row>
    <row r="2038" spans="1:10" x14ac:dyDescent="0.15">
      <c r="A2038" s="8">
        <v>2012</v>
      </c>
      <c r="B2038" s="9">
        <v>41149</v>
      </c>
      <c r="C2038" s="10">
        <v>70</v>
      </c>
      <c r="D2038" s="11">
        <v>49.379999999999995</v>
      </c>
      <c r="E2038" s="11">
        <v>50.620000000000005</v>
      </c>
      <c r="F2038" s="8">
        <v>50.5</v>
      </c>
      <c r="G2038" s="8">
        <v>46.2</v>
      </c>
      <c r="H2038" s="8">
        <v>49.5</v>
      </c>
      <c r="I2038" s="8">
        <v>47.5</v>
      </c>
      <c r="J2038" s="8">
        <v>53.2</v>
      </c>
    </row>
    <row r="2039" spans="1:10" x14ac:dyDescent="0.15">
      <c r="A2039" s="8">
        <v>2012</v>
      </c>
      <c r="B2039" s="9">
        <v>41150</v>
      </c>
      <c r="C2039" s="10">
        <v>69</v>
      </c>
      <c r="D2039" s="11">
        <v>49.4</v>
      </c>
      <c r="E2039" s="11">
        <v>50.6</v>
      </c>
      <c r="F2039" s="8">
        <v>50.6</v>
      </c>
      <c r="G2039" s="8">
        <v>46.2</v>
      </c>
      <c r="H2039" s="8">
        <v>49.5</v>
      </c>
      <c r="I2039" s="8">
        <v>47.5</v>
      </c>
      <c r="J2039" s="8">
        <v>53.2</v>
      </c>
    </row>
    <row r="2040" spans="1:10" x14ac:dyDescent="0.15">
      <c r="A2040" s="8">
        <v>2012</v>
      </c>
      <c r="B2040" s="9">
        <v>41151</v>
      </c>
      <c r="C2040" s="10">
        <v>68</v>
      </c>
      <c r="D2040" s="11">
        <v>49.4</v>
      </c>
      <c r="E2040" s="11">
        <v>50.6</v>
      </c>
      <c r="F2040" s="8">
        <v>50.6</v>
      </c>
      <c r="G2040" s="8">
        <v>46.2</v>
      </c>
      <c r="H2040" s="8">
        <v>49.5</v>
      </c>
      <c r="I2040" s="8">
        <v>47.5</v>
      </c>
      <c r="J2040" s="8">
        <v>53.2</v>
      </c>
    </row>
    <row r="2041" spans="1:10" x14ac:dyDescent="0.15">
      <c r="A2041" s="8">
        <v>2012</v>
      </c>
      <c r="B2041" s="9">
        <v>41152</v>
      </c>
      <c r="C2041" s="10">
        <v>67</v>
      </c>
      <c r="D2041" s="11">
        <v>49.4</v>
      </c>
      <c r="E2041" s="11">
        <v>50.6</v>
      </c>
      <c r="F2041" s="8">
        <v>50.6</v>
      </c>
      <c r="G2041" s="8">
        <v>46.2</v>
      </c>
      <c r="H2041" s="8">
        <v>49.5</v>
      </c>
      <c r="I2041" s="8">
        <v>47.5</v>
      </c>
      <c r="J2041" s="8">
        <v>53.2</v>
      </c>
    </row>
    <row r="2042" spans="1:10" x14ac:dyDescent="0.15">
      <c r="A2042" s="8">
        <v>2012</v>
      </c>
      <c r="B2042" s="9">
        <v>41153</v>
      </c>
      <c r="C2042" s="10">
        <v>66</v>
      </c>
      <c r="D2042" s="11">
        <v>49.4</v>
      </c>
      <c r="E2042" s="11">
        <v>50.6</v>
      </c>
      <c r="F2042" s="8">
        <v>50.6</v>
      </c>
      <c r="G2042" s="8">
        <v>46.2</v>
      </c>
      <c r="H2042" s="8">
        <v>49.5</v>
      </c>
      <c r="I2042" s="8">
        <v>47.5</v>
      </c>
      <c r="J2042" s="8">
        <v>53.2</v>
      </c>
    </row>
    <row r="2043" spans="1:10" x14ac:dyDescent="0.15">
      <c r="A2043" s="8">
        <v>2012</v>
      </c>
      <c r="B2043" s="9">
        <v>41154</v>
      </c>
      <c r="C2043" s="10">
        <v>65</v>
      </c>
      <c r="D2043" s="11">
        <v>49.4</v>
      </c>
      <c r="E2043" s="11">
        <v>50.6</v>
      </c>
      <c r="F2043" s="8">
        <v>50.6</v>
      </c>
      <c r="G2043" s="8">
        <v>46.2</v>
      </c>
      <c r="H2043" s="8">
        <v>49.5</v>
      </c>
      <c r="I2043" s="8">
        <v>47.5</v>
      </c>
      <c r="J2043" s="8">
        <v>53.2</v>
      </c>
    </row>
    <row r="2044" spans="1:10" x14ac:dyDescent="0.15">
      <c r="A2044" s="8">
        <v>2012</v>
      </c>
      <c r="B2044" s="9">
        <v>41155</v>
      </c>
      <c r="C2044" s="10">
        <v>64</v>
      </c>
      <c r="D2044" s="11">
        <v>49.4</v>
      </c>
      <c r="E2044" s="11">
        <v>50.6</v>
      </c>
      <c r="F2044" s="8">
        <v>50.6</v>
      </c>
      <c r="G2044" s="8">
        <v>46.2</v>
      </c>
      <c r="H2044" s="8">
        <v>49.5</v>
      </c>
      <c r="I2044" s="8">
        <v>47.5</v>
      </c>
      <c r="J2044" s="8">
        <v>53.2</v>
      </c>
    </row>
    <row r="2045" spans="1:10" x14ac:dyDescent="0.15">
      <c r="A2045" s="8">
        <v>2012</v>
      </c>
      <c r="B2045" s="9">
        <v>41156</v>
      </c>
      <c r="C2045" s="10">
        <v>63</v>
      </c>
      <c r="D2045" s="11">
        <v>49.4</v>
      </c>
      <c r="E2045" s="11">
        <v>50.6</v>
      </c>
      <c r="F2045" s="8">
        <v>50.6</v>
      </c>
      <c r="G2045" s="8">
        <v>46.2</v>
      </c>
      <c r="H2045" s="8">
        <v>49.5</v>
      </c>
      <c r="I2045" s="8">
        <v>47.5</v>
      </c>
      <c r="J2045" s="8">
        <v>53.2</v>
      </c>
    </row>
    <row r="2046" spans="1:10" x14ac:dyDescent="0.15">
      <c r="A2046" s="8">
        <v>2012</v>
      </c>
      <c r="B2046" s="9">
        <v>41157</v>
      </c>
      <c r="C2046" s="10">
        <v>62</v>
      </c>
      <c r="D2046" s="11">
        <v>49.4</v>
      </c>
      <c r="E2046" s="11">
        <v>50.6</v>
      </c>
      <c r="F2046" s="8">
        <v>50.6</v>
      </c>
      <c r="G2046" s="8">
        <v>46.2</v>
      </c>
      <c r="H2046" s="8">
        <v>49.5</v>
      </c>
      <c r="I2046" s="8">
        <v>47.5</v>
      </c>
      <c r="J2046" s="8">
        <v>53.2</v>
      </c>
    </row>
    <row r="2047" spans="1:10" x14ac:dyDescent="0.15">
      <c r="A2047" s="8">
        <v>2012</v>
      </c>
      <c r="B2047" s="9">
        <v>41158</v>
      </c>
      <c r="C2047" s="10">
        <v>61</v>
      </c>
      <c r="D2047" s="11">
        <v>49.4</v>
      </c>
      <c r="E2047" s="11">
        <v>50.6</v>
      </c>
      <c r="F2047" s="8">
        <v>50.6</v>
      </c>
      <c r="G2047" s="8">
        <v>46.2</v>
      </c>
      <c r="H2047" s="8">
        <v>49.5</v>
      </c>
      <c r="I2047" s="8">
        <v>47.5</v>
      </c>
      <c r="J2047" s="8">
        <v>53.2</v>
      </c>
    </row>
    <row r="2048" spans="1:10" x14ac:dyDescent="0.15">
      <c r="A2048" s="8">
        <v>2012</v>
      </c>
      <c r="B2048" s="9">
        <v>41159</v>
      </c>
      <c r="C2048" s="10">
        <v>60</v>
      </c>
      <c r="D2048" s="11">
        <v>49.4</v>
      </c>
      <c r="E2048" s="11">
        <v>50.6</v>
      </c>
      <c r="F2048" s="8">
        <v>50.6</v>
      </c>
      <c r="G2048" s="8">
        <v>46.2</v>
      </c>
      <c r="H2048" s="8">
        <v>49.5</v>
      </c>
      <c r="I2048" s="8">
        <v>47.5</v>
      </c>
      <c r="J2048" s="8">
        <v>53.2</v>
      </c>
    </row>
    <row r="2049" spans="1:10" x14ac:dyDescent="0.15">
      <c r="A2049" s="8">
        <v>2012</v>
      </c>
      <c r="B2049" s="9">
        <v>41160</v>
      </c>
      <c r="C2049" s="10">
        <v>59</v>
      </c>
      <c r="D2049" s="11">
        <v>49.4</v>
      </c>
      <c r="E2049" s="11">
        <v>50.6</v>
      </c>
      <c r="F2049" s="8">
        <v>50.6</v>
      </c>
      <c r="G2049" s="8">
        <v>46.2</v>
      </c>
      <c r="H2049" s="8">
        <v>49.5</v>
      </c>
      <c r="I2049" s="8">
        <v>47.5</v>
      </c>
      <c r="J2049" s="8">
        <v>53.2</v>
      </c>
    </row>
    <row r="2050" spans="1:10" x14ac:dyDescent="0.15">
      <c r="A2050" s="8">
        <v>2012</v>
      </c>
      <c r="B2050" s="9">
        <v>41161</v>
      </c>
      <c r="C2050" s="10">
        <v>58</v>
      </c>
      <c r="D2050" s="11">
        <v>49.4</v>
      </c>
      <c r="E2050" s="11">
        <v>50.6</v>
      </c>
      <c r="F2050" s="8">
        <v>50.6</v>
      </c>
      <c r="G2050" s="8">
        <v>46.2</v>
      </c>
      <c r="H2050" s="8">
        <v>49.5</v>
      </c>
      <c r="I2050" s="8">
        <v>47.5</v>
      </c>
      <c r="J2050" s="8">
        <v>53.2</v>
      </c>
    </row>
    <row r="2051" spans="1:10" x14ac:dyDescent="0.15">
      <c r="A2051" s="8">
        <v>2012</v>
      </c>
      <c r="B2051" s="9">
        <v>41162</v>
      </c>
      <c r="C2051" s="10">
        <v>57</v>
      </c>
      <c r="D2051" s="11">
        <v>49.4</v>
      </c>
      <c r="E2051" s="11">
        <v>50.6</v>
      </c>
      <c r="F2051" s="8">
        <v>50.6</v>
      </c>
      <c r="G2051" s="8">
        <v>46.2</v>
      </c>
      <c r="H2051" s="8">
        <v>49.5</v>
      </c>
      <c r="I2051" s="8">
        <v>47.5</v>
      </c>
      <c r="J2051" s="8">
        <v>53.2</v>
      </c>
    </row>
    <row r="2052" spans="1:10" x14ac:dyDescent="0.15">
      <c r="A2052" s="8">
        <v>2012</v>
      </c>
      <c r="B2052" s="9">
        <v>41163</v>
      </c>
      <c r="C2052" s="10">
        <v>56</v>
      </c>
      <c r="D2052" s="11">
        <v>49.4</v>
      </c>
      <c r="E2052" s="11">
        <v>50.6</v>
      </c>
      <c r="F2052" s="8">
        <v>50.6</v>
      </c>
      <c r="G2052" s="8">
        <v>46.2</v>
      </c>
      <c r="H2052" s="8">
        <v>49.5</v>
      </c>
      <c r="I2052" s="8">
        <v>47.5</v>
      </c>
      <c r="J2052" s="8">
        <v>53.2</v>
      </c>
    </row>
    <row r="2053" spans="1:10" x14ac:dyDescent="0.15">
      <c r="A2053" s="8">
        <v>2012</v>
      </c>
      <c r="B2053" s="9">
        <v>41164</v>
      </c>
      <c r="C2053" s="10">
        <v>55</v>
      </c>
      <c r="D2053" s="11">
        <v>49.4</v>
      </c>
      <c r="E2053" s="11">
        <v>50.6</v>
      </c>
      <c r="F2053" s="8">
        <v>50.6</v>
      </c>
      <c r="G2053" s="8">
        <v>46.2</v>
      </c>
      <c r="H2053" s="8">
        <v>49.5</v>
      </c>
      <c r="I2053" s="8">
        <v>47.5</v>
      </c>
      <c r="J2053" s="8">
        <v>53.2</v>
      </c>
    </row>
    <row r="2054" spans="1:10" x14ac:dyDescent="0.15">
      <c r="A2054" s="8">
        <v>2012</v>
      </c>
      <c r="B2054" s="9">
        <v>41165</v>
      </c>
      <c r="C2054" s="10">
        <v>54</v>
      </c>
      <c r="D2054" s="11">
        <v>49.4</v>
      </c>
      <c r="E2054" s="11">
        <v>50.6</v>
      </c>
      <c r="F2054" s="8">
        <v>50.6</v>
      </c>
      <c r="G2054" s="8">
        <v>46.2</v>
      </c>
      <c r="H2054" s="8">
        <v>49.5</v>
      </c>
      <c r="I2054" s="8">
        <v>47.5</v>
      </c>
      <c r="J2054" s="8">
        <v>53.2</v>
      </c>
    </row>
    <row r="2055" spans="1:10" x14ac:dyDescent="0.15">
      <c r="A2055" s="8">
        <v>2012</v>
      </c>
      <c r="B2055" s="9">
        <v>41166</v>
      </c>
      <c r="C2055" s="10">
        <v>53</v>
      </c>
      <c r="D2055" s="11">
        <v>49.4</v>
      </c>
      <c r="E2055" s="11">
        <v>50.6</v>
      </c>
      <c r="F2055" s="8">
        <v>50.6</v>
      </c>
      <c r="G2055" s="8">
        <v>46.2</v>
      </c>
      <c r="H2055" s="8">
        <v>49.5</v>
      </c>
      <c r="I2055" s="8">
        <v>47.5</v>
      </c>
      <c r="J2055" s="8">
        <v>53.2</v>
      </c>
    </row>
    <row r="2056" spans="1:10" x14ac:dyDescent="0.15">
      <c r="A2056" s="8">
        <v>2012</v>
      </c>
      <c r="B2056" s="9">
        <v>41167</v>
      </c>
      <c r="C2056" s="10">
        <v>52</v>
      </c>
      <c r="D2056" s="11">
        <v>49.4</v>
      </c>
      <c r="E2056" s="11">
        <v>50.6</v>
      </c>
      <c r="F2056" s="8">
        <v>50.6</v>
      </c>
      <c r="G2056" s="8">
        <v>46.2</v>
      </c>
      <c r="H2056" s="8">
        <v>49.5</v>
      </c>
      <c r="I2056" s="8">
        <v>47.5</v>
      </c>
      <c r="J2056" s="8">
        <v>53.2</v>
      </c>
    </row>
    <row r="2057" spans="1:10" x14ac:dyDescent="0.15">
      <c r="A2057" s="8">
        <v>2012</v>
      </c>
      <c r="B2057" s="9">
        <v>41168</v>
      </c>
      <c r="C2057" s="10">
        <v>51</v>
      </c>
      <c r="D2057" s="11">
        <v>49.4</v>
      </c>
      <c r="E2057" s="11">
        <v>50.6</v>
      </c>
      <c r="F2057" s="8">
        <v>50.6</v>
      </c>
      <c r="G2057" s="8">
        <v>46.2</v>
      </c>
      <c r="H2057" s="8">
        <v>49.5</v>
      </c>
      <c r="I2057" s="8">
        <v>47.5</v>
      </c>
      <c r="J2057" s="8">
        <v>53.2</v>
      </c>
    </row>
    <row r="2058" spans="1:10" x14ac:dyDescent="0.15">
      <c r="A2058" s="8">
        <v>2012</v>
      </c>
      <c r="B2058" s="9">
        <v>41169</v>
      </c>
      <c r="C2058" s="10">
        <v>50</v>
      </c>
      <c r="D2058" s="11">
        <v>49.4</v>
      </c>
      <c r="E2058" s="11">
        <v>50.6</v>
      </c>
      <c r="F2058" s="8">
        <v>50.6</v>
      </c>
      <c r="G2058" s="8">
        <v>46.2</v>
      </c>
      <c r="H2058" s="8">
        <v>49.5</v>
      </c>
      <c r="I2058" s="8">
        <v>47.5</v>
      </c>
      <c r="J2058" s="8">
        <v>53.2</v>
      </c>
    </row>
    <row r="2059" spans="1:10" x14ac:dyDescent="0.15">
      <c r="A2059" s="8">
        <v>2012</v>
      </c>
      <c r="B2059" s="9">
        <v>41170</v>
      </c>
      <c r="C2059" s="10">
        <v>49</v>
      </c>
      <c r="D2059" s="11">
        <v>49.4</v>
      </c>
      <c r="E2059" s="11">
        <v>50.6</v>
      </c>
      <c r="F2059" s="8">
        <v>50.6</v>
      </c>
      <c r="G2059" s="8">
        <v>46.2</v>
      </c>
      <c r="H2059" s="8">
        <v>49.5</v>
      </c>
      <c r="I2059" s="8">
        <v>47.5</v>
      </c>
      <c r="J2059" s="8">
        <v>53.2</v>
      </c>
    </row>
    <row r="2060" spans="1:10" x14ac:dyDescent="0.15">
      <c r="A2060" s="8">
        <v>2012</v>
      </c>
      <c r="B2060" s="9">
        <v>41171</v>
      </c>
      <c r="C2060" s="10">
        <v>48</v>
      </c>
      <c r="D2060" s="11">
        <v>49.4</v>
      </c>
      <c r="E2060" s="11">
        <v>50.6</v>
      </c>
      <c r="F2060" s="8">
        <v>50.6</v>
      </c>
      <c r="G2060" s="8">
        <v>46.2</v>
      </c>
      <c r="H2060" s="8">
        <v>49.5</v>
      </c>
      <c r="I2060" s="8">
        <v>47.5</v>
      </c>
      <c r="J2060" s="8">
        <v>53.2</v>
      </c>
    </row>
    <row r="2061" spans="1:10" x14ac:dyDescent="0.15">
      <c r="A2061" s="8">
        <v>2012</v>
      </c>
      <c r="B2061" s="9">
        <v>41172</v>
      </c>
      <c r="C2061" s="10">
        <v>47</v>
      </c>
      <c r="D2061" s="11">
        <v>49.4</v>
      </c>
      <c r="E2061" s="11">
        <v>50.6</v>
      </c>
      <c r="F2061" s="8">
        <v>50.6</v>
      </c>
      <c r="G2061" s="8">
        <v>46.2</v>
      </c>
      <c r="H2061" s="8">
        <v>49.5</v>
      </c>
      <c r="I2061" s="8">
        <v>47.5</v>
      </c>
      <c r="J2061" s="8">
        <v>53.2</v>
      </c>
    </row>
    <row r="2062" spans="1:10" x14ac:dyDescent="0.15">
      <c r="A2062" s="8">
        <v>2012</v>
      </c>
      <c r="B2062" s="9">
        <v>41173</v>
      </c>
      <c r="C2062" s="10">
        <v>46</v>
      </c>
      <c r="D2062" s="11">
        <v>49.4</v>
      </c>
      <c r="E2062" s="11">
        <v>50.6</v>
      </c>
      <c r="F2062" s="8">
        <v>50.6</v>
      </c>
      <c r="G2062" s="8">
        <v>46.2</v>
      </c>
      <c r="H2062" s="8">
        <v>49.5</v>
      </c>
      <c r="I2062" s="8">
        <v>47.5</v>
      </c>
      <c r="J2062" s="8">
        <v>53.2</v>
      </c>
    </row>
    <row r="2063" spans="1:10" x14ac:dyDescent="0.15">
      <c r="A2063" s="8">
        <v>2012</v>
      </c>
      <c r="B2063" s="9">
        <v>41174</v>
      </c>
      <c r="C2063" s="10">
        <v>45</v>
      </c>
      <c r="D2063" s="11">
        <v>49.4</v>
      </c>
      <c r="E2063" s="11">
        <v>50.6</v>
      </c>
      <c r="F2063" s="8">
        <v>50.6</v>
      </c>
      <c r="G2063" s="8">
        <v>46.2</v>
      </c>
      <c r="H2063" s="8">
        <v>49.5</v>
      </c>
      <c r="I2063" s="8">
        <v>47.5</v>
      </c>
      <c r="J2063" s="8">
        <v>53.2</v>
      </c>
    </row>
    <row r="2064" spans="1:10" x14ac:dyDescent="0.15">
      <c r="A2064" s="8">
        <v>2012</v>
      </c>
      <c r="B2064" s="9">
        <v>41175</v>
      </c>
      <c r="C2064" s="10">
        <v>44</v>
      </c>
      <c r="D2064" s="11">
        <v>49.4</v>
      </c>
      <c r="E2064" s="11">
        <v>50.6</v>
      </c>
      <c r="F2064" s="8">
        <v>50.6</v>
      </c>
      <c r="G2064" s="8">
        <v>46.2</v>
      </c>
      <c r="H2064" s="8">
        <v>49.5</v>
      </c>
      <c r="I2064" s="8">
        <v>47.5</v>
      </c>
      <c r="J2064" s="8">
        <v>53.2</v>
      </c>
    </row>
    <row r="2065" spans="1:10" x14ac:dyDescent="0.15">
      <c r="A2065" s="8">
        <v>2012</v>
      </c>
      <c r="B2065" s="9">
        <v>41176</v>
      </c>
      <c r="C2065" s="10">
        <v>43</v>
      </c>
      <c r="D2065" s="11">
        <v>49.4</v>
      </c>
      <c r="E2065" s="11">
        <v>50.6</v>
      </c>
      <c r="F2065" s="8">
        <v>50.6</v>
      </c>
      <c r="G2065" s="8">
        <v>46.2</v>
      </c>
      <c r="H2065" s="8">
        <v>49.5</v>
      </c>
      <c r="I2065" s="8">
        <v>47.5</v>
      </c>
      <c r="J2065" s="8">
        <v>53.2</v>
      </c>
    </row>
    <row r="2066" spans="1:10" x14ac:dyDescent="0.15">
      <c r="A2066" s="8">
        <v>2012</v>
      </c>
      <c r="B2066" s="9">
        <v>41177</v>
      </c>
      <c r="C2066" s="10">
        <v>42</v>
      </c>
      <c r="D2066" s="11">
        <v>49.4</v>
      </c>
      <c r="E2066" s="11">
        <v>50.6</v>
      </c>
      <c r="F2066" s="8">
        <v>50.6</v>
      </c>
      <c r="G2066" s="8">
        <v>46.2</v>
      </c>
      <c r="H2066" s="8">
        <v>49.5</v>
      </c>
      <c r="I2066" s="8">
        <v>47.5</v>
      </c>
      <c r="J2066" s="8">
        <v>53.2</v>
      </c>
    </row>
    <row r="2067" spans="1:10" x14ac:dyDescent="0.15">
      <c r="A2067" s="8">
        <v>2012</v>
      </c>
      <c r="B2067" s="9">
        <v>41178</v>
      </c>
      <c r="C2067" s="10">
        <v>41</v>
      </c>
      <c r="D2067" s="11">
        <v>49.4</v>
      </c>
      <c r="E2067" s="11">
        <v>50.6</v>
      </c>
      <c r="F2067" s="8">
        <v>50.6</v>
      </c>
      <c r="G2067" s="8">
        <v>46.2</v>
      </c>
      <c r="H2067" s="8">
        <v>49.5</v>
      </c>
      <c r="I2067" s="8">
        <v>47.5</v>
      </c>
      <c r="J2067" s="8">
        <v>53.2</v>
      </c>
    </row>
    <row r="2068" spans="1:10" x14ac:dyDescent="0.15">
      <c r="A2068" s="8">
        <v>2012</v>
      </c>
      <c r="B2068" s="9">
        <v>41179</v>
      </c>
      <c r="C2068" s="10">
        <v>40</v>
      </c>
      <c r="D2068" s="11">
        <v>49.4</v>
      </c>
      <c r="E2068" s="11">
        <v>50.6</v>
      </c>
      <c r="F2068" s="8">
        <v>50.6</v>
      </c>
      <c r="G2068" s="8">
        <v>46.2</v>
      </c>
      <c r="H2068" s="8">
        <v>49.5</v>
      </c>
      <c r="I2068" s="8">
        <v>47.5</v>
      </c>
      <c r="J2068" s="8">
        <v>53.2</v>
      </c>
    </row>
    <row r="2069" spans="1:10" x14ac:dyDescent="0.15">
      <c r="A2069" s="8">
        <v>2012</v>
      </c>
      <c r="B2069" s="9">
        <v>41180</v>
      </c>
      <c r="C2069" s="10">
        <v>39</v>
      </c>
      <c r="D2069" s="11">
        <v>49.4</v>
      </c>
      <c r="E2069" s="11">
        <v>50.6</v>
      </c>
      <c r="F2069" s="8">
        <v>50.6</v>
      </c>
      <c r="G2069" s="8">
        <v>46.2</v>
      </c>
      <c r="H2069" s="8">
        <v>49.5</v>
      </c>
      <c r="I2069" s="8">
        <v>47.5</v>
      </c>
      <c r="J2069" s="8">
        <v>53.2</v>
      </c>
    </row>
    <row r="2070" spans="1:10" x14ac:dyDescent="0.15">
      <c r="A2070" s="8">
        <v>2012</v>
      </c>
      <c r="B2070" s="9">
        <v>41181</v>
      </c>
      <c r="C2070" s="10">
        <v>38</v>
      </c>
      <c r="D2070" s="11">
        <v>49.4</v>
      </c>
      <c r="E2070" s="11">
        <v>50.6</v>
      </c>
      <c r="F2070" s="8">
        <v>50.6</v>
      </c>
      <c r="G2070" s="8">
        <v>46.2</v>
      </c>
      <c r="H2070" s="8">
        <v>49.5</v>
      </c>
      <c r="I2070" s="8">
        <v>47.5</v>
      </c>
      <c r="J2070" s="8">
        <v>53.2</v>
      </c>
    </row>
    <row r="2071" spans="1:10" x14ac:dyDescent="0.15">
      <c r="A2071" s="8">
        <v>2012</v>
      </c>
      <c r="B2071" s="9">
        <v>41182</v>
      </c>
      <c r="C2071" s="10">
        <v>37</v>
      </c>
      <c r="D2071" s="11">
        <v>49.4</v>
      </c>
      <c r="E2071" s="11">
        <v>50.6</v>
      </c>
      <c r="F2071" s="8">
        <v>50.6</v>
      </c>
      <c r="G2071" s="8">
        <v>46.2</v>
      </c>
      <c r="H2071" s="8">
        <v>49.5</v>
      </c>
      <c r="I2071" s="8">
        <v>47.5</v>
      </c>
      <c r="J2071" s="8">
        <v>53.2</v>
      </c>
    </row>
    <row r="2072" spans="1:10" x14ac:dyDescent="0.15">
      <c r="A2072" s="8">
        <v>2012</v>
      </c>
      <c r="B2072" s="9">
        <v>41183</v>
      </c>
      <c r="C2072" s="10">
        <v>36</v>
      </c>
      <c r="D2072" s="11">
        <v>49.4</v>
      </c>
      <c r="E2072" s="11">
        <v>50.6</v>
      </c>
      <c r="F2072" s="8">
        <v>50.6</v>
      </c>
      <c r="G2072" s="8">
        <v>46.2</v>
      </c>
      <c r="H2072" s="8">
        <v>49.5</v>
      </c>
      <c r="I2072" s="8">
        <v>47.5</v>
      </c>
      <c r="J2072" s="8">
        <v>53.2</v>
      </c>
    </row>
    <row r="2073" spans="1:10" x14ac:dyDescent="0.15">
      <c r="A2073" s="8">
        <v>2012</v>
      </c>
      <c r="B2073" s="9">
        <v>41184</v>
      </c>
      <c r="C2073" s="10">
        <v>35</v>
      </c>
      <c r="D2073" s="11">
        <v>49.4</v>
      </c>
      <c r="E2073" s="11">
        <v>50.6</v>
      </c>
      <c r="F2073" s="8">
        <v>50.6</v>
      </c>
      <c r="G2073" s="8">
        <v>46.2</v>
      </c>
      <c r="H2073" s="8">
        <v>49.5</v>
      </c>
      <c r="I2073" s="8">
        <v>47.5</v>
      </c>
      <c r="J2073" s="8">
        <v>53.2</v>
      </c>
    </row>
    <row r="2074" spans="1:10" x14ac:dyDescent="0.15">
      <c r="A2074" s="8">
        <v>2012</v>
      </c>
      <c r="B2074" s="9">
        <v>41185</v>
      </c>
      <c r="C2074" s="10">
        <v>34</v>
      </c>
      <c r="D2074" s="11">
        <v>49.4</v>
      </c>
      <c r="E2074" s="11">
        <v>50.6</v>
      </c>
      <c r="F2074" s="8">
        <v>50.6</v>
      </c>
      <c r="G2074" s="8">
        <v>46.2</v>
      </c>
      <c r="H2074" s="8">
        <v>49.5</v>
      </c>
      <c r="I2074" s="8">
        <v>47.5</v>
      </c>
      <c r="J2074" s="8">
        <v>53.2</v>
      </c>
    </row>
    <row r="2075" spans="1:10" x14ac:dyDescent="0.15">
      <c r="A2075" s="8">
        <v>2012</v>
      </c>
      <c r="B2075" s="9">
        <v>41186</v>
      </c>
      <c r="C2075" s="10">
        <v>33</v>
      </c>
      <c r="D2075" s="11">
        <v>49.4</v>
      </c>
      <c r="E2075" s="11">
        <v>50.6</v>
      </c>
      <c r="F2075" s="8">
        <v>50.6</v>
      </c>
      <c r="G2075" s="8">
        <v>46.2</v>
      </c>
      <c r="H2075" s="8">
        <v>49.5</v>
      </c>
      <c r="I2075" s="8">
        <v>47.5</v>
      </c>
      <c r="J2075" s="8">
        <v>53.2</v>
      </c>
    </row>
    <row r="2076" spans="1:10" x14ac:dyDescent="0.15">
      <c r="A2076" s="8">
        <v>2012</v>
      </c>
      <c r="B2076" s="9">
        <v>41187</v>
      </c>
      <c r="C2076" s="10">
        <v>32</v>
      </c>
      <c r="D2076" s="11">
        <v>49.4</v>
      </c>
      <c r="E2076" s="11">
        <v>50.6</v>
      </c>
      <c r="F2076" s="8">
        <v>50.6</v>
      </c>
      <c r="G2076" s="8">
        <v>46.2</v>
      </c>
      <c r="H2076" s="8">
        <v>49.5</v>
      </c>
      <c r="I2076" s="8">
        <v>47.5</v>
      </c>
      <c r="J2076" s="8">
        <v>53.2</v>
      </c>
    </row>
    <row r="2077" spans="1:10" x14ac:dyDescent="0.15">
      <c r="A2077" s="8">
        <v>2012</v>
      </c>
      <c r="B2077" s="9">
        <v>41188</v>
      </c>
      <c r="C2077" s="10">
        <v>31</v>
      </c>
      <c r="D2077" s="11">
        <v>49.4</v>
      </c>
      <c r="E2077" s="11">
        <v>50.6</v>
      </c>
      <c r="F2077" s="8">
        <v>50.6</v>
      </c>
      <c r="G2077" s="8">
        <v>46.2</v>
      </c>
      <c r="H2077" s="8">
        <v>49.5</v>
      </c>
      <c r="I2077" s="8">
        <v>47.5</v>
      </c>
      <c r="J2077" s="8">
        <v>53.2</v>
      </c>
    </row>
    <row r="2078" spans="1:10" x14ac:dyDescent="0.15">
      <c r="A2078" s="8">
        <v>2012</v>
      </c>
      <c r="B2078" s="9">
        <v>41189</v>
      </c>
      <c r="C2078" s="10">
        <v>30</v>
      </c>
      <c r="D2078" s="11">
        <v>49.4</v>
      </c>
      <c r="E2078" s="11">
        <v>50.6</v>
      </c>
      <c r="F2078" s="8">
        <v>50.6</v>
      </c>
      <c r="G2078" s="8">
        <v>46.2</v>
      </c>
      <c r="H2078" s="8">
        <v>49.5</v>
      </c>
      <c r="I2078" s="8">
        <v>47.5</v>
      </c>
      <c r="J2078" s="8">
        <v>53.2</v>
      </c>
    </row>
    <row r="2079" spans="1:10" x14ac:dyDescent="0.15">
      <c r="A2079" s="8">
        <v>2012</v>
      </c>
      <c r="B2079" s="9">
        <v>41190</v>
      </c>
      <c r="C2079" s="10">
        <v>29</v>
      </c>
      <c r="D2079" s="11">
        <v>49.4</v>
      </c>
      <c r="E2079" s="11">
        <v>50.6</v>
      </c>
      <c r="F2079" s="8">
        <v>50.6</v>
      </c>
      <c r="G2079" s="8">
        <v>46.2</v>
      </c>
      <c r="H2079" s="8">
        <v>49.5</v>
      </c>
      <c r="I2079" s="8">
        <v>47.5</v>
      </c>
      <c r="J2079" s="8">
        <v>53.2</v>
      </c>
    </row>
    <row r="2080" spans="1:10" x14ac:dyDescent="0.15">
      <c r="A2080" s="8">
        <v>2012</v>
      </c>
      <c r="B2080" s="9">
        <v>41191</v>
      </c>
      <c r="C2080" s="10">
        <v>28</v>
      </c>
      <c r="D2080" s="11">
        <v>49.4</v>
      </c>
      <c r="E2080" s="11">
        <v>50.6</v>
      </c>
      <c r="F2080" s="8">
        <v>50.6</v>
      </c>
      <c r="G2080" s="8">
        <v>46.2</v>
      </c>
      <c r="H2080" s="8">
        <v>49.5</v>
      </c>
      <c r="I2080" s="8">
        <v>47.5</v>
      </c>
      <c r="J2080" s="8">
        <v>53.2</v>
      </c>
    </row>
    <row r="2081" spans="1:10" x14ac:dyDescent="0.15">
      <c r="A2081" s="8">
        <v>2012</v>
      </c>
      <c r="B2081" s="9">
        <v>41192</v>
      </c>
      <c r="C2081" s="10">
        <v>27</v>
      </c>
      <c r="D2081" s="11">
        <v>49.4</v>
      </c>
      <c r="E2081" s="11">
        <v>50.6</v>
      </c>
      <c r="F2081" s="8">
        <v>50.6</v>
      </c>
      <c r="G2081" s="8">
        <v>46.2</v>
      </c>
      <c r="H2081" s="8">
        <v>49.5</v>
      </c>
      <c r="I2081" s="8">
        <v>47.5</v>
      </c>
      <c r="J2081" s="8">
        <v>53.2</v>
      </c>
    </row>
    <row r="2082" spans="1:10" x14ac:dyDescent="0.15">
      <c r="A2082" s="8">
        <v>2012</v>
      </c>
      <c r="B2082" s="9">
        <v>41193</v>
      </c>
      <c r="C2082" s="10">
        <v>26</v>
      </c>
      <c r="D2082" s="11">
        <v>49.4</v>
      </c>
      <c r="E2082" s="11">
        <v>50.6</v>
      </c>
      <c r="F2082" s="8">
        <v>50.6</v>
      </c>
      <c r="G2082" s="8">
        <v>46.2</v>
      </c>
      <c r="H2082" s="8">
        <v>49.5</v>
      </c>
      <c r="I2082" s="8">
        <v>47.5</v>
      </c>
      <c r="J2082" s="8">
        <v>53.2</v>
      </c>
    </row>
    <row r="2083" spans="1:10" x14ac:dyDescent="0.15">
      <c r="A2083" s="8">
        <v>2012</v>
      </c>
      <c r="B2083" s="9">
        <v>41194</v>
      </c>
      <c r="C2083" s="10">
        <v>25</v>
      </c>
      <c r="D2083" s="11">
        <v>49.4</v>
      </c>
      <c r="E2083" s="11">
        <v>50.6</v>
      </c>
      <c r="F2083" s="8">
        <v>50.6</v>
      </c>
      <c r="G2083" s="8">
        <v>46.2</v>
      </c>
      <c r="H2083" s="8">
        <v>49.5</v>
      </c>
      <c r="I2083" s="8">
        <v>47.5</v>
      </c>
      <c r="J2083" s="8">
        <v>53.2</v>
      </c>
    </row>
    <row r="2084" spans="1:10" x14ac:dyDescent="0.15">
      <c r="A2084" s="8">
        <v>2012</v>
      </c>
      <c r="B2084" s="9">
        <v>41195</v>
      </c>
      <c r="C2084" s="10">
        <v>24</v>
      </c>
      <c r="D2084" s="11">
        <v>49.4</v>
      </c>
      <c r="E2084" s="11">
        <v>50.6</v>
      </c>
      <c r="F2084" s="8">
        <v>50.6</v>
      </c>
      <c r="G2084" s="8">
        <v>46.2</v>
      </c>
      <c r="H2084" s="8">
        <v>49.5</v>
      </c>
      <c r="I2084" s="8">
        <v>47.5</v>
      </c>
      <c r="J2084" s="8">
        <v>53.2</v>
      </c>
    </row>
    <row r="2085" spans="1:10" x14ac:dyDescent="0.15">
      <c r="A2085" s="8">
        <v>2012</v>
      </c>
      <c r="B2085" s="9">
        <v>41196</v>
      </c>
      <c r="C2085" s="10">
        <v>23</v>
      </c>
      <c r="D2085" s="11">
        <v>49.4</v>
      </c>
      <c r="E2085" s="11">
        <v>50.6</v>
      </c>
      <c r="F2085" s="8">
        <v>50.6</v>
      </c>
      <c r="G2085" s="8">
        <v>46.2</v>
      </c>
      <c r="H2085" s="8">
        <v>49.5</v>
      </c>
      <c r="I2085" s="8">
        <v>47.5</v>
      </c>
      <c r="J2085" s="8">
        <v>53.2</v>
      </c>
    </row>
    <row r="2086" spans="1:10" x14ac:dyDescent="0.15">
      <c r="A2086" s="8">
        <v>2012</v>
      </c>
      <c r="B2086" s="9">
        <v>41197</v>
      </c>
      <c r="C2086" s="10">
        <v>22</v>
      </c>
      <c r="D2086" s="11">
        <v>49.4</v>
      </c>
      <c r="E2086" s="11">
        <v>50.6</v>
      </c>
      <c r="F2086" s="8">
        <v>50.6</v>
      </c>
      <c r="G2086" s="8">
        <v>46.2</v>
      </c>
      <c r="H2086" s="8">
        <v>49.5</v>
      </c>
      <c r="I2086" s="8">
        <v>47.5</v>
      </c>
      <c r="J2086" s="8">
        <v>53.2</v>
      </c>
    </row>
    <row r="2087" spans="1:10" x14ac:dyDescent="0.15">
      <c r="A2087" s="8">
        <v>2012</v>
      </c>
      <c r="B2087" s="9">
        <v>41198</v>
      </c>
      <c r="C2087" s="10">
        <v>21</v>
      </c>
      <c r="D2087" s="11">
        <v>49.4</v>
      </c>
      <c r="E2087" s="11">
        <v>50.6</v>
      </c>
      <c r="F2087" s="8">
        <v>50.6</v>
      </c>
      <c r="G2087" s="8">
        <v>46.2</v>
      </c>
      <c r="H2087" s="8">
        <v>49.5</v>
      </c>
      <c r="I2087" s="8">
        <v>47.5</v>
      </c>
      <c r="J2087" s="8">
        <v>53.2</v>
      </c>
    </row>
    <row r="2088" spans="1:10" x14ac:dyDescent="0.15">
      <c r="A2088" s="8">
        <v>2012</v>
      </c>
      <c r="B2088" s="9">
        <v>41199</v>
      </c>
      <c r="C2088" s="10">
        <v>20</v>
      </c>
      <c r="D2088" s="11">
        <v>49.4</v>
      </c>
      <c r="E2088" s="11">
        <v>50.6</v>
      </c>
      <c r="F2088" s="8">
        <v>50.6</v>
      </c>
      <c r="G2088" s="8">
        <v>46.2</v>
      </c>
      <c r="H2088" s="8">
        <v>49.5</v>
      </c>
      <c r="I2088" s="8">
        <v>47.5</v>
      </c>
      <c r="J2088" s="8">
        <v>53.2</v>
      </c>
    </row>
    <row r="2089" spans="1:10" x14ac:dyDescent="0.15">
      <c r="A2089" s="8">
        <v>2012</v>
      </c>
      <c r="B2089" s="9">
        <v>41200</v>
      </c>
      <c r="C2089" s="10">
        <v>19</v>
      </c>
      <c r="D2089" s="11">
        <v>49.4</v>
      </c>
      <c r="E2089" s="11">
        <v>50.6</v>
      </c>
      <c r="F2089" s="8">
        <v>50.6</v>
      </c>
      <c r="G2089" s="8">
        <v>46.2</v>
      </c>
      <c r="H2089" s="8">
        <v>49.5</v>
      </c>
      <c r="I2089" s="8">
        <v>47.5</v>
      </c>
      <c r="J2089" s="8">
        <v>53.2</v>
      </c>
    </row>
    <row r="2090" spans="1:10" x14ac:dyDescent="0.15">
      <c r="A2090" s="8">
        <v>2012</v>
      </c>
      <c r="B2090" s="9">
        <v>41201</v>
      </c>
      <c r="C2090" s="10">
        <v>18</v>
      </c>
      <c r="D2090" s="11">
        <v>49.4</v>
      </c>
      <c r="E2090" s="11">
        <v>50.6</v>
      </c>
      <c r="F2090" s="8">
        <v>50.6</v>
      </c>
      <c r="G2090" s="8">
        <v>46.2</v>
      </c>
      <c r="H2090" s="8">
        <v>49.5</v>
      </c>
      <c r="I2090" s="8">
        <v>47.5</v>
      </c>
      <c r="J2090" s="8">
        <v>53.2</v>
      </c>
    </row>
    <row r="2091" spans="1:10" x14ac:dyDescent="0.15">
      <c r="A2091" s="8">
        <v>2012</v>
      </c>
      <c r="B2091" s="9">
        <v>41202</v>
      </c>
      <c r="C2091" s="10">
        <v>17</v>
      </c>
      <c r="D2091" s="11">
        <v>49.4</v>
      </c>
      <c r="E2091" s="11">
        <v>50.6</v>
      </c>
      <c r="F2091" s="8">
        <v>50.6</v>
      </c>
      <c r="G2091" s="8">
        <v>46.2</v>
      </c>
      <c r="H2091" s="8">
        <v>49.5</v>
      </c>
      <c r="I2091" s="8">
        <v>47.5</v>
      </c>
      <c r="J2091" s="8">
        <v>53.2</v>
      </c>
    </row>
    <row r="2092" spans="1:10" x14ac:dyDescent="0.15">
      <c r="A2092" s="8">
        <v>2012</v>
      </c>
      <c r="B2092" s="9">
        <v>41203</v>
      </c>
      <c r="C2092" s="10">
        <v>16</v>
      </c>
      <c r="D2092" s="11">
        <v>49.4</v>
      </c>
      <c r="E2092" s="11">
        <v>50.6</v>
      </c>
      <c r="F2092" s="8">
        <v>50.6</v>
      </c>
      <c r="G2092" s="8">
        <v>46.2</v>
      </c>
      <c r="H2092" s="8">
        <v>49.5</v>
      </c>
      <c r="I2092" s="8">
        <v>47.5</v>
      </c>
      <c r="J2092" s="8">
        <v>53.2</v>
      </c>
    </row>
    <row r="2093" spans="1:10" x14ac:dyDescent="0.15">
      <c r="A2093" s="8">
        <v>2012</v>
      </c>
      <c r="B2093" s="9">
        <v>41204</v>
      </c>
      <c r="C2093" s="10">
        <v>15</v>
      </c>
      <c r="D2093" s="11">
        <v>49.4</v>
      </c>
      <c r="E2093" s="11">
        <v>50.6</v>
      </c>
      <c r="F2093" s="8">
        <v>50.6</v>
      </c>
      <c r="G2093" s="8">
        <v>46.2</v>
      </c>
      <c r="H2093" s="8">
        <v>49.5</v>
      </c>
      <c r="I2093" s="8">
        <v>47.5</v>
      </c>
      <c r="J2093" s="8">
        <v>53.2</v>
      </c>
    </row>
    <row r="2094" spans="1:10" x14ac:dyDescent="0.15">
      <c r="A2094" s="8">
        <v>2012</v>
      </c>
      <c r="B2094" s="9">
        <v>41205</v>
      </c>
      <c r="C2094" s="10">
        <v>14</v>
      </c>
      <c r="D2094" s="11">
        <v>49.4</v>
      </c>
      <c r="E2094" s="11">
        <v>50.6</v>
      </c>
      <c r="F2094" s="8">
        <v>50.6</v>
      </c>
      <c r="G2094" s="8">
        <v>46.2</v>
      </c>
      <c r="H2094" s="8">
        <v>49.5</v>
      </c>
      <c r="I2094" s="8">
        <v>47.5</v>
      </c>
      <c r="J2094" s="8">
        <v>53.2</v>
      </c>
    </row>
    <row r="2095" spans="1:10" x14ac:dyDescent="0.15">
      <c r="A2095" s="8">
        <v>2012</v>
      </c>
      <c r="B2095" s="9">
        <v>41206</v>
      </c>
      <c r="C2095" s="10">
        <v>13</v>
      </c>
      <c r="D2095" s="11">
        <v>49.4</v>
      </c>
      <c r="E2095" s="11">
        <v>50.6</v>
      </c>
      <c r="F2095" s="8">
        <v>50.6</v>
      </c>
      <c r="G2095" s="8">
        <v>46.2</v>
      </c>
      <c r="H2095" s="8">
        <v>49.5</v>
      </c>
      <c r="I2095" s="8">
        <v>47.5</v>
      </c>
      <c r="J2095" s="8">
        <v>53.2</v>
      </c>
    </row>
    <row r="2096" spans="1:10" x14ac:dyDescent="0.15">
      <c r="A2096" s="8">
        <v>2012</v>
      </c>
      <c r="B2096" s="9">
        <v>41207</v>
      </c>
      <c r="C2096" s="10">
        <v>12</v>
      </c>
      <c r="D2096" s="11">
        <v>49.4</v>
      </c>
      <c r="E2096" s="11">
        <v>50.6</v>
      </c>
      <c r="F2096" s="8">
        <v>50.6</v>
      </c>
      <c r="G2096" s="8">
        <v>46.2</v>
      </c>
      <c r="H2096" s="8">
        <v>49.5</v>
      </c>
      <c r="I2096" s="8">
        <v>47.5</v>
      </c>
      <c r="J2096" s="8">
        <v>53.2</v>
      </c>
    </row>
    <row r="2097" spans="1:10" x14ac:dyDescent="0.15">
      <c r="A2097" s="8">
        <v>2012</v>
      </c>
      <c r="B2097" s="9">
        <v>41208</v>
      </c>
      <c r="C2097" s="10">
        <v>11</v>
      </c>
      <c r="D2097" s="11">
        <v>49.3</v>
      </c>
      <c r="E2097" s="11">
        <v>50.7</v>
      </c>
      <c r="F2097" s="8">
        <v>50.6</v>
      </c>
      <c r="G2097" s="8">
        <v>46.2</v>
      </c>
      <c r="H2097" s="8">
        <v>49</v>
      </c>
      <c r="I2097" s="8">
        <v>47.5</v>
      </c>
      <c r="J2097" s="8">
        <v>53.2</v>
      </c>
    </row>
    <row r="2098" spans="1:10" x14ac:dyDescent="0.15">
      <c r="A2098" s="8">
        <v>2012</v>
      </c>
      <c r="B2098" s="9">
        <v>41209</v>
      </c>
      <c r="C2098" s="10">
        <v>10</v>
      </c>
      <c r="D2098" s="11">
        <v>49.3</v>
      </c>
      <c r="E2098" s="11">
        <v>50.7</v>
      </c>
      <c r="F2098" s="8">
        <v>50.6</v>
      </c>
      <c r="G2098" s="8">
        <v>46.2</v>
      </c>
      <c r="H2098" s="8">
        <v>49</v>
      </c>
      <c r="I2098" s="8">
        <v>47.5</v>
      </c>
      <c r="J2098" s="8">
        <v>53.2</v>
      </c>
    </row>
    <row r="2099" spans="1:10" x14ac:dyDescent="0.15">
      <c r="A2099" s="8">
        <v>2012</v>
      </c>
      <c r="B2099" s="9">
        <v>41210</v>
      </c>
      <c r="C2099" s="10">
        <v>9</v>
      </c>
      <c r="D2099" s="11">
        <v>49.3</v>
      </c>
      <c r="E2099" s="11">
        <v>50.7</v>
      </c>
      <c r="F2099" s="8">
        <v>50.6</v>
      </c>
      <c r="G2099" s="8">
        <v>46.2</v>
      </c>
      <c r="H2099" s="8">
        <v>49</v>
      </c>
      <c r="I2099" s="8">
        <v>47.5</v>
      </c>
      <c r="J2099" s="8">
        <v>53.2</v>
      </c>
    </row>
    <row r="2100" spans="1:10" x14ac:dyDescent="0.15">
      <c r="A2100" s="8">
        <v>2012</v>
      </c>
      <c r="B2100" s="9">
        <v>41211</v>
      </c>
      <c r="C2100" s="10">
        <v>8</v>
      </c>
      <c r="D2100" s="11">
        <v>49.3</v>
      </c>
      <c r="E2100" s="11">
        <v>50.7</v>
      </c>
      <c r="F2100" s="8">
        <v>50.6</v>
      </c>
      <c r="G2100" s="8">
        <v>46.2</v>
      </c>
      <c r="H2100" s="8">
        <v>49</v>
      </c>
      <c r="I2100" s="8">
        <v>47.5</v>
      </c>
      <c r="J2100" s="8">
        <v>53.2</v>
      </c>
    </row>
    <row r="2101" spans="1:10" x14ac:dyDescent="0.15">
      <c r="A2101" s="8">
        <v>2012</v>
      </c>
      <c r="B2101" s="9">
        <v>41212</v>
      </c>
      <c r="C2101" s="10">
        <v>7</v>
      </c>
      <c r="D2101" s="11">
        <v>49.3</v>
      </c>
      <c r="E2101" s="11">
        <v>50.7</v>
      </c>
      <c r="F2101" s="8">
        <v>50.6</v>
      </c>
      <c r="G2101" s="8">
        <v>46.2</v>
      </c>
      <c r="H2101" s="8">
        <v>49</v>
      </c>
      <c r="I2101" s="8">
        <v>47.5</v>
      </c>
      <c r="J2101" s="8">
        <v>53.2</v>
      </c>
    </row>
    <row r="2102" spans="1:10" x14ac:dyDescent="0.15">
      <c r="A2102" s="8">
        <v>2012</v>
      </c>
      <c r="B2102" s="9">
        <v>41213</v>
      </c>
      <c r="C2102" s="10">
        <v>6</v>
      </c>
      <c r="D2102" s="11">
        <v>49.3</v>
      </c>
      <c r="E2102" s="11">
        <v>50.7</v>
      </c>
      <c r="F2102" s="8">
        <v>50.6</v>
      </c>
      <c r="G2102" s="8">
        <v>46.2</v>
      </c>
      <c r="H2102" s="8">
        <v>49</v>
      </c>
      <c r="I2102" s="8">
        <v>47.5</v>
      </c>
      <c r="J2102" s="8">
        <v>53.2</v>
      </c>
    </row>
    <row r="2103" spans="1:10" x14ac:dyDescent="0.15">
      <c r="A2103" s="8">
        <v>2012</v>
      </c>
      <c r="B2103" s="9">
        <v>41214</v>
      </c>
      <c r="C2103" s="10">
        <v>5</v>
      </c>
      <c r="D2103" s="11">
        <v>49.3</v>
      </c>
      <c r="E2103" s="11">
        <v>50.7</v>
      </c>
      <c r="F2103" s="8">
        <v>50.6</v>
      </c>
      <c r="G2103" s="8">
        <v>46.2</v>
      </c>
      <c r="H2103" s="8">
        <v>49</v>
      </c>
      <c r="I2103" s="8">
        <v>47.5</v>
      </c>
      <c r="J2103" s="8">
        <v>53.2</v>
      </c>
    </row>
    <row r="2104" spans="1:10" x14ac:dyDescent="0.15">
      <c r="A2104" s="8">
        <v>2012</v>
      </c>
      <c r="B2104" s="9">
        <v>41215</v>
      </c>
      <c r="C2104" s="10">
        <v>4</v>
      </c>
      <c r="D2104" s="11">
        <v>49.3</v>
      </c>
      <c r="E2104" s="11">
        <v>50.7</v>
      </c>
      <c r="F2104" s="8">
        <v>50.6</v>
      </c>
      <c r="G2104" s="8">
        <v>46.2</v>
      </c>
      <c r="H2104" s="8">
        <v>49</v>
      </c>
      <c r="I2104" s="8">
        <v>47.5</v>
      </c>
      <c r="J2104" s="8">
        <v>53.2</v>
      </c>
    </row>
    <row r="2105" spans="1:10" x14ac:dyDescent="0.15">
      <c r="A2105" s="8">
        <v>2012</v>
      </c>
      <c r="B2105" s="9">
        <v>41216</v>
      </c>
      <c r="C2105" s="10">
        <v>3</v>
      </c>
      <c r="D2105" s="11">
        <v>49.3</v>
      </c>
      <c r="E2105" s="11">
        <v>50.7</v>
      </c>
      <c r="F2105" s="8">
        <v>50.6</v>
      </c>
      <c r="G2105" s="8">
        <v>46.2</v>
      </c>
      <c r="H2105" s="8">
        <v>49</v>
      </c>
      <c r="I2105" s="8">
        <v>47.5</v>
      </c>
      <c r="J2105" s="8">
        <v>53.2</v>
      </c>
    </row>
    <row r="2106" spans="1:10" x14ac:dyDescent="0.15">
      <c r="A2106" s="8">
        <v>2012</v>
      </c>
      <c r="B2106" s="9">
        <v>41217</v>
      </c>
      <c r="C2106" s="10">
        <v>2</v>
      </c>
      <c r="D2106" s="11">
        <v>49.3</v>
      </c>
      <c r="E2106" s="11">
        <v>50.7</v>
      </c>
      <c r="F2106" s="8">
        <v>50.6</v>
      </c>
      <c r="G2106" s="8">
        <v>46.2</v>
      </c>
      <c r="H2106" s="8">
        <v>49</v>
      </c>
      <c r="I2106" s="8">
        <v>47.5</v>
      </c>
      <c r="J2106" s="8">
        <v>53.2</v>
      </c>
    </row>
    <row r="2107" spans="1:10" x14ac:dyDescent="0.15">
      <c r="A2107" s="8">
        <v>2012</v>
      </c>
      <c r="B2107" s="9">
        <v>41218</v>
      </c>
      <c r="C2107" s="10">
        <v>1</v>
      </c>
      <c r="D2107" s="11">
        <v>49.3</v>
      </c>
      <c r="E2107" s="11">
        <v>50.7</v>
      </c>
      <c r="F2107" s="8">
        <v>50.6</v>
      </c>
      <c r="G2107" s="8">
        <v>46.2</v>
      </c>
      <c r="H2107" s="8">
        <v>49</v>
      </c>
      <c r="I2107" s="8">
        <v>47.5</v>
      </c>
      <c r="J2107" s="8">
        <v>53.2</v>
      </c>
    </row>
    <row r="2108" spans="1:10" x14ac:dyDescent="0.15">
      <c r="A2108" s="8">
        <v>2012</v>
      </c>
      <c r="B2108" s="9">
        <v>41219</v>
      </c>
      <c r="C2108" s="10">
        <v>0</v>
      </c>
      <c r="D2108" s="11">
        <v>49.3</v>
      </c>
      <c r="E2108" s="11">
        <v>50.7</v>
      </c>
      <c r="F2108" s="8">
        <v>50.6</v>
      </c>
      <c r="G2108" s="8">
        <v>46.2</v>
      </c>
      <c r="H2108" s="8">
        <v>49</v>
      </c>
      <c r="I2108" s="8">
        <v>47.5</v>
      </c>
      <c r="J2108" s="8">
        <v>53.2</v>
      </c>
    </row>
    <row r="2109" spans="1:10" x14ac:dyDescent="0.15">
      <c r="A2109" s="6" t="s">
        <v>0</v>
      </c>
      <c r="B2109" s="6" t="s">
        <v>1</v>
      </c>
      <c r="C2109" s="6" t="s">
        <v>2</v>
      </c>
      <c r="D2109" s="6" t="s">
        <v>4</v>
      </c>
      <c r="E2109" s="6" t="s">
        <v>5</v>
      </c>
      <c r="F2109" s="6" t="s">
        <v>162</v>
      </c>
      <c r="G2109" s="6" t="s">
        <v>163</v>
      </c>
      <c r="H2109" s="6" t="s">
        <v>161</v>
      </c>
      <c r="I2109" s="6" t="s">
        <v>165</v>
      </c>
      <c r="J2109" s="6" t="s">
        <v>160</v>
      </c>
    </row>
    <row r="2110" spans="1:10" x14ac:dyDescent="0.15">
      <c r="A2110" s="8">
        <v>2016</v>
      </c>
      <c r="B2110" s="9">
        <v>41954</v>
      </c>
      <c r="C2110" s="10">
        <v>728</v>
      </c>
      <c r="D2110" s="11">
        <v>48.7</v>
      </c>
      <c r="E2110" s="11">
        <v>51.3</v>
      </c>
      <c r="F2110" s="8" t="s">
        <v>162</v>
      </c>
      <c r="G2110" s="8" t="s">
        <v>163</v>
      </c>
      <c r="H2110" s="8">
        <v>48.7</v>
      </c>
      <c r="I2110" s="8" t="s">
        <v>165</v>
      </c>
      <c r="J2110" s="8" t="s">
        <v>160</v>
      </c>
    </row>
    <row r="2111" spans="1:10" x14ac:dyDescent="0.15">
      <c r="A2111" s="8">
        <v>2016</v>
      </c>
      <c r="B2111" s="9">
        <v>41955</v>
      </c>
      <c r="C2111" s="10">
        <v>727</v>
      </c>
      <c r="D2111" s="11">
        <v>48.7</v>
      </c>
      <c r="E2111" s="11">
        <v>51.3</v>
      </c>
      <c r="F2111" s="8" t="s">
        <v>162</v>
      </c>
      <c r="G2111" s="8" t="s">
        <v>163</v>
      </c>
      <c r="H2111" s="8">
        <v>48.7</v>
      </c>
      <c r="I2111" s="8" t="s">
        <v>165</v>
      </c>
      <c r="J2111" s="8" t="s">
        <v>160</v>
      </c>
    </row>
    <row r="2112" spans="1:10" x14ac:dyDescent="0.15">
      <c r="A2112" s="8">
        <v>2016</v>
      </c>
      <c r="B2112" s="9">
        <v>41956</v>
      </c>
      <c r="C2112" s="10">
        <v>726</v>
      </c>
      <c r="D2112" s="11">
        <v>48.7</v>
      </c>
      <c r="E2112" s="11">
        <v>51.3</v>
      </c>
      <c r="F2112" s="8" t="s">
        <v>162</v>
      </c>
      <c r="G2112" s="8" t="s">
        <v>163</v>
      </c>
      <c r="H2112" s="8">
        <v>48.7</v>
      </c>
      <c r="I2112" s="8" t="s">
        <v>165</v>
      </c>
      <c r="J2112" s="8" t="s">
        <v>160</v>
      </c>
    </row>
    <row r="2113" spans="1:10" x14ac:dyDescent="0.15">
      <c r="A2113" s="8">
        <v>2016</v>
      </c>
      <c r="B2113" s="9">
        <v>41957</v>
      </c>
      <c r="C2113" s="10">
        <v>725</v>
      </c>
      <c r="D2113" s="11">
        <v>48.7</v>
      </c>
      <c r="E2113" s="11">
        <v>51.3</v>
      </c>
      <c r="F2113" s="8" t="s">
        <v>162</v>
      </c>
      <c r="G2113" s="8" t="s">
        <v>163</v>
      </c>
      <c r="H2113" s="8">
        <v>48.7</v>
      </c>
      <c r="I2113" s="8" t="s">
        <v>165</v>
      </c>
      <c r="J2113" s="8" t="s">
        <v>160</v>
      </c>
    </row>
    <row r="2114" spans="1:10" x14ac:dyDescent="0.15">
      <c r="A2114" s="8">
        <v>2016</v>
      </c>
      <c r="B2114" s="9">
        <v>41958</v>
      </c>
      <c r="C2114" s="10">
        <v>724</v>
      </c>
      <c r="D2114" s="11">
        <v>48.7</v>
      </c>
      <c r="E2114" s="11">
        <v>51.3</v>
      </c>
      <c r="F2114" s="8" t="s">
        <v>162</v>
      </c>
      <c r="G2114" s="8" t="s">
        <v>163</v>
      </c>
      <c r="H2114" s="8">
        <v>48.7</v>
      </c>
      <c r="I2114" s="8" t="s">
        <v>165</v>
      </c>
      <c r="J2114" s="8" t="s">
        <v>160</v>
      </c>
    </row>
    <row r="2115" spans="1:10" x14ac:dyDescent="0.15">
      <c r="A2115" s="8">
        <v>2016</v>
      </c>
      <c r="B2115" s="9">
        <v>41959</v>
      </c>
      <c r="C2115" s="10">
        <v>723</v>
      </c>
      <c r="D2115" s="11">
        <v>48.7</v>
      </c>
      <c r="E2115" s="11">
        <v>51.3</v>
      </c>
      <c r="F2115" s="8" t="s">
        <v>162</v>
      </c>
      <c r="G2115" s="8" t="s">
        <v>163</v>
      </c>
      <c r="H2115" s="8">
        <v>48.7</v>
      </c>
      <c r="I2115" s="8" t="s">
        <v>165</v>
      </c>
      <c r="J2115" s="8" t="s">
        <v>160</v>
      </c>
    </row>
    <row r="2116" spans="1:10" x14ac:dyDescent="0.15">
      <c r="A2116" s="8">
        <v>2016</v>
      </c>
      <c r="B2116" s="9">
        <v>41960</v>
      </c>
      <c r="C2116" s="10">
        <v>722</v>
      </c>
      <c r="D2116" s="11">
        <v>48.7</v>
      </c>
      <c r="E2116" s="11">
        <v>51.3</v>
      </c>
      <c r="F2116" s="8" t="s">
        <v>162</v>
      </c>
      <c r="G2116" s="8" t="s">
        <v>163</v>
      </c>
      <c r="H2116" s="8">
        <v>48.7</v>
      </c>
      <c r="I2116" s="8" t="s">
        <v>165</v>
      </c>
      <c r="J2116" s="8" t="s">
        <v>160</v>
      </c>
    </row>
    <row r="2117" spans="1:10" x14ac:dyDescent="0.15">
      <c r="A2117" s="8">
        <v>2016</v>
      </c>
      <c r="B2117" s="9">
        <v>41961</v>
      </c>
      <c r="C2117" s="10">
        <v>721</v>
      </c>
      <c r="D2117" s="11">
        <v>48.7</v>
      </c>
      <c r="E2117" s="11">
        <v>51.3</v>
      </c>
      <c r="F2117" s="8" t="s">
        <v>162</v>
      </c>
      <c r="G2117" s="8" t="s">
        <v>163</v>
      </c>
      <c r="H2117" s="8">
        <v>48.7</v>
      </c>
      <c r="I2117" s="8" t="s">
        <v>165</v>
      </c>
      <c r="J2117" s="8" t="s">
        <v>160</v>
      </c>
    </row>
    <row r="2118" spans="1:10" x14ac:dyDescent="0.15">
      <c r="A2118" s="8">
        <v>2016</v>
      </c>
      <c r="B2118" s="9">
        <v>41962</v>
      </c>
      <c r="C2118" s="10">
        <v>720</v>
      </c>
      <c r="D2118" s="11">
        <v>48.7</v>
      </c>
      <c r="E2118" s="11">
        <v>51.3</v>
      </c>
      <c r="F2118" s="8" t="s">
        <v>162</v>
      </c>
      <c r="G2118" s="8" t="s">
        <v>163</v>
      </c>
      <c r="H2118" s="8">
        <v>48.7</v>
      </c>
      <c r="I2118" s="8" t="s">
        <v>165</v>
      </c>
      <c r="J2118" s="8" t="s">
        <v>160</v>
      </c>
    </row>
    <row r="2119" spans="1:10" x14ac:dyDescent="0.15">
      <c r="A2119" s="8">
        <v>2016</v>
      </c>
      <c r="B2119" s="9">
        <v>41963</v>
      </c>
      <c r="C2119" s="10">
        <v>719</v>
      </c>
      <c r="D2119" s="11">
        <v>48.7</v>
      </c>
      <c r="E2119" s="11">
        <v>51.3</v>
      </c>
      <c r="F2119" s="8" t="s">
        <v>162</v>
      </c>
      <c r="G2119" s="8" t="s">
        <v>163</v>
      </c>
      <c r="H2119" s="8">
        <v>48.7</v>
      </c>
      <c r="I2119" s="8" t="s">
        <v>165</v>
      </c>
      <c r="J2119" s="8" t="s">
        <v>160</v>
      </c>
    </row>
    <row r="2120" spans="1:10" x14ac:dyDescent="0.15">
      <c r="A2120" s="8">
        <v>2016</v>
      </c>
      <c r="B2120" s="9">
        <v>41964</v>
      </c>
      <c r="C2120" s="10">
        <v>718</v>
      </c>
      <c r="D2120" s="11">
        <v>48.7</v>
      </c>
      <c r="E2120" s="11">
        <v>51.3</v>
      </c>
      <c r="F2120" s="8" t="s">
        <v>162</v>
      </c>
      <c r="G2120" s="8" t="s">
        <v>163</v>
      </c>
      <c r="H2120" s="8">
        <v>48.7</v>
      </c>
      <c r="I2120" s="8" t="s">
        <v>165</v>
      </c>
      <c r="J2120" s="8" t="s">
        <v>160</v>
      </c>
    </row>
    <row r="2121" spans="1:10" x14ac:dyDescent="0.15">
      <c r="A2121" s="8">
        <v>2016</v>
      </c>
      <c r="B2121" s="9">
        <v>41965</v>
      </c>
      <c r="C2121" s="10">
        <v>717</v>
      </c>
      <c r="D2121" s="11">
        <v>48.7</v>
      </c>
      <c r="E2121" s="11">
        <v>51.3</v>
      </c>
      <c r="F2121" s="8" t="s">
        <v>162</v>
      </c>
      <c r="G2121" s="8" t="s">
        <v>163</v>
      </c>
      <c r="H2121" s="8">
        <v>48.7</v>
      </c>
      <c r="I2121" s="8" t="s">
        <v>165</v>
      </c>
      <c r="J2121" s="8" t="s">
        <v>160</v>
      </c>
    </row>
    <row r="2122" spans="1:10" x14ac:dyDescent="0.15">
      <c r="A2122" s="8">
        <v>2016</v>
      </c>
      <c r="B2122" s="9">
        <v>41966</v>
      </c>
      <c r="C2122" s="10">
        <v>716</v>
      </c>
      <c r="D2122" s="11">
        <v>48.7</v>
      </c>
      <c r="E2122" s="11">
        <v>51.3</v>
      </c>
      <c r="F2122" s="8" t="s">
        <v>162</v>
      </c>
      <c r="G2122" s="8" t="s">
        <v>163</v>
      </c>
      <c r="H2122" s="8">
        <v>48.7</v>
      </c>
      <c r="I2122" s="8" t="s">
        <v>165</v>
      </c>
      <c r="J2122" s="8" t="s">
        <v>160</v>
      </c>
    </row>
    <row r="2123" spans="1:10" x14ac:dyDescent="0.15">
      <c r="A2123" s="8">
        <v>2016</v>
      </c>
      <c r="B2123" s="9">
        <v>41967</v>
      </c>
      <c r="C2123" s="10">
        <v>715</v>
      </c>
      <c r="D2123" s="11">
        <v>48.7</v>
      </c>
      <c r="E2123" s="11">
        <v>51.3</v>
      </c>
      <c r="F2123" s="8" t="s">
        <v>162</v>
      </c>
      <c r="G2123" s="8" t="s">
        <v>163</v>
      </c>
      <c r="H2123" s="8">
        <v>48.7</v>
      </c>
      <c r="I2123" s="8" t="s">
        <v>165</v>
      </c>
      <c r="J2123" s="8" t="s">
        <v>160</v>
      </c>
    </row>
    <row r="2124" spans="1:10" x14ac:dyDescent="0.15">
      <c r="A2124" s="8">
        <v>2016</v>
      </c>
      <c r="B2124" s="9">
        <v>41968</v>
      </c>
      <c r="C2124" s="10">
        <v>714</v>
      </c>
      <c r="D2124" s="11">
        <v>48.7</v>
      </c>
      <c r="E2124" s="11">
        <v>51.3</v>
      </c>
      <c r="F2124" s="8" t="s">
        <v>162</v>
      </c>
      <c r="G2124" s="8" t="s">
        <v>163</v>
      </c>
      <c r="H2124" s="8">
        <v>48.7</v>
      </c>
      <c r="I2124" s="8" t="s">
        <v>165</v>
      </c>
      <c r="J2124" s="8" t="s">
        <v>160</v>
      </c>
    </row>
    <row r="2125" spans="1:10" x14ac:dyDescent="0.15">
      <c r="A2125" s="8">
        <v>2016</v>
      </c>
      <c r="B2125" s="9">
        <v>41969</v>
      </c>
      <c r="C2125" s="10">
        <v>713</v>
      </c>
      <c r="D2125" s="11">
        <v>48.7</v>
      </c>
      <c r="E2125" s="11">
        <v>51.3</v>
      </c>
      <c r="F2125" s="8" t="s">
        <v>162</v>
      </c>
      <c r="G2125" s="8" t="s">
        <v>163</v>
      </c>
      <c r="H2125" s="8">
        <v>48.7</v>
      </c>
      <c r="I2125" s="8" t="s">
        <v>165</v>
      </c>
      <c r="J2125" s="8" t="s">
        <v>160</v>
      </c>
    </row>
    <row r="2126" spans="1:10" x14ac:dyDescent="0.15">
      <c r="A2126" s="8">
        <v>2016</v>
      </c>
      <c r="B2126" s="9">
        <v>41970</v>
      </c>
      <c r="C2126" s="10">
        <v>712</v>
      </c>
      <c r="D2126" s="11">
        <v>48.7</v>
      </c>
      <c r="E2126" s="11">
        <v>51.3</v>
      </c>
      <c r="F2126" s="8" t="s">
        <v>162</v>
      </c>
      <c r="G2126" s="8" t="s">
        <v>163</v>
      </c>
      <c r="H2126" s="8">
        <v>48.7</v>
      </c>
      <c r="I2126" s="8" t="s">
        <v>165</v>
      </c>
      <c r="J2126" s="8" t="s">
        <v>160</v>
      </c>
    </row>
    <row r="2127" spans="1:10" x14ac:dyDescent="0.15">
      <c r="A2127" s="8">
        <v>2016</v>
      </c>
      <c r="B2127" s="9">
        <v>41971</v>
      </c>
      <c r="C2127" s="10">
        <v>711</v>
      </c>
      <c r="D2127" s="11">
        <v>48.7</v>
      </c>
      <c r="E2127" s="11">
        <v>51.3</v>
      </c>
      <c r="F2127" s="8" t="s">
        <v>162</v>
      </c>
      <c r="G2127" s="8" t="s">
        <v>163</v>
      </c>
      <c r="H2127" s="8">
        <v>48.7</v>
      </c>
      <c r="I2127" s="8" t="s">
        <v>165</v>
      </c>
      <c r="J2127" s="8" t="s">
        <v>160</v>
      </c>
    </row>
    <row r="2128" spans="1:10" x14ac:dyDescent="0.15">
      <c r="A2128" s="8">
        <v>2016</v>
      </c>
      <c r="B2128" s="9">
        <v>41972</v>
      </c>
      <c r="C2128" s="10">
        <v>710</v>
      </c>
      <c r="D2128" s="11">
        <v>48.7</v>
      </c>
      <c r="E2128" s="11">
        <v>51.3</v>
      </c>
      <c r="F2128" s="8" t="s">
        <v>162</v>
      </c>
      <c r="G2128" s="8" t="s">
        <v>163</v>
      </c>
      <c r="H2128" s="8">
        <v>48.7</v>
      </c>
      <c r="I2128" s="8" t="s">
        <v>165</v>
      </c>
      <c r="J2128" s="8" t="s">
        <v>160</v>
      </c>
    </row>
    <row r="2129" spans="1:10" x14ac:dyDescent="0.15">
      <c r="A2129" s="8">
        <v>2016</v>
      </c>
      <c r="B2129" s="9">
        <v>41973</v>
      </c>
      <c r="C2129" s="10">
        <v>709</v>
      </c>
      <c r="D2129" s="11">
        <v>48.7</v>
      </c>
      <c r="E2129" s="11">
        <v>51.3</v>
      </c>
      <c r="F2129" s="8" t="s">
        <v>162</v>
      </c>
      <c r="G2129" s="8" t="s">
        <v>163</v>
      </c>
      <c r="H2129" s="8">
        <v>48.7</v>
      </c>
      <c r="I2129" s="8" t="s">
        <v>165</v>
      </c>
      <c r="J2129" s="8" t="s">
        <v>160</v>
      </c>
    </row>
    <row r="2130" spans="1:10" x14ac:dyDescent="0.15">
      <c r="A2130" s="8">
        <v>2016</v>
      </c>
      <c r="B2130" s="9">
        <v>41974</v>
      </c>
      <c r="C2130" s="10">
        <v>708</v>
      </c>
      <c r="D2130" s="11">
        <v>48.7</v>
      </c>
      <c r="E2130" s="11">
        <v>51.3</v>
      </c>
      <c r="F2130" s="8" t="s">
        <v>162</v>
      </c>
      <c r="G2130" s="8" t="s">
        <v>163</v>
      </c>
      <c r="H2130" s="8">
        <v>48.7</v>
      </c>
      <c r="I2130" s="8" t="s">
        <v>165</v>
      </c>
      <c r="J2130" s="8" t="s">
        <v>160</v>
      </c>
    </row>
    <row r="2131" spans="1:10" x14ac:dyDescent="0.15">
      <c r="A2131" s="8">
        <v>2016</v>
      </c>
      <c r="B2131" s="9">
        <v>41975</v>
      </c>
      <c r="C2131" s="10">
        <v>707</v>
      </c>
      <c r="D2131" s="11">
        <v>48.7</v>
      </c>
      <c r="E2131" s="11">
        <v>51.3</v>
      </c>
      <c r="F2131" s="8" t="s">
        <v>162</v>
      </c>
      <c r="G2131" s="8" t="s">
        <v>163</v>
      </c>
      <c r="H2131" s="8">
        <v>48.7</v>
      </c>
      <c r="I2131" s="8" t="s">
        <v>165</v>
      </c>
      <c r="J2131" s="8" t="s">
        <v>160</v>
      </c>
    </row>
    <row r="2132" spans="1:10" x14ac:dyDescent="0.15">
      <c r="A2132" s="8">
        <v>2016</v>
      </c>
      <c r="B2132" s="9">
        <v>41976</v>
      </c>
      <c r="C2132" s="10">
        <v>706</v>
      </c>
      <c r="D2132" s="11">
        <v>48.7</v>
      </c>
      <c r="E2132" s="11">
        <v>51.3</v>
      </c>
      <c r="F2132" s="8" t="s">
        <v>162</v>
      </c>
      <c r="G2132" s="8" t="s">
        <v>163</v>
      </c>
      <c r="H2132" s="8">
        <v>48.7</v>
      </c>
      <c r="I2132" s="8" t="s">
        <v>165</v>
      </c>
      <c r="J2132" s="8" t="s">
        <v>160</v>
      </c>
    </row>
    <row r="2133" spans="1:10" x14ac:dyDescent="0.15">
      <c r="A2133" s="8">
        <v>2016</v>
      </c>
      <c r="B2133" s="9">
        <v>41977</v>
      </c>
      <c r="C2133" s="10">
        <v>705</v>
      </c>
      <c r="D2133" s="11">
        <v>48.7</v>
      </c>
      <c r="E2133" s="11">
        <v>51.3</v>
      </c>
      <c r="F2133" s="8" t="s">
        <v>162</v>
      </c>
      <c r="G2133" s="8" t="s">
        <v>163</v>
      </c>
      <c r="H2133" s="8">
        <v>48.7</v>
      </c>
      <c r="I2133" s="8" t="s">
        <v>165</v>
      </c>
      <c r="J2133" s="8" t="s">
        <v>160</v>
      </c>
    </row>
    <row r="2134" spans="1:10" x14ac:dyDescent="0.15">
      <c r="A2134" s="8">
        <v>2016</v>
      </c>
      <c r="B2134" s="9">
        <v>41978</v>
      </c>
      <c r="C2134" s="10">
        <v>704</v>
      </c>
      <c r="D2134" s="11">
        <v>48.7</v>
      </c>
      <c r="E2134" s="11">
        <v>51.3</v>
      </c>
      <c r="F2134" s="8" t="s">
        <v>162</v>
      </c>
      <c r="G2134" s="8" t="s">
        <v>163</v>
      </c>
      <c r="H2134" s="8">
        <v>48.7</v>
      </c>
      <c r="I2134" s="8" t="s">
        <v>165</v>
      </c>
      <c r="J2134" s="8" t="s">
        <v>160</v>
      </c>
    </row>
    <row r="2135" spans="1:10" x14ac:dyDescent="0.15">
      <c r="A2135" s="8">
        <v>2016</v>
      </c>
      <c r="B2135" s="9">
        <v>41979</v>
      </c>
      <c r="C2135" s="10">
        <v>703</v>
      </c>
      <c r="D2135" s="11">
        <v>48.7</v>
      </c>
      <c r="E2135" s="11">
        <v>51.3</v>
      </c>
      <c r="F2135" s="8" t="s">
        <v>162</v>
      </c>
      <c r="G2135" s="8" t="s">
        <v>163</v>
      </c>
      <c r="H2135" s="8">
        <v>48.7</v>
      </c>
      <c r="I2135" s="8" t="s">
        <v>165</v>
      </c>
      <c r="J2135" s="8" t="s">
        <v>160</v>
      </c>
    </row>
    <row r="2136" spans="1:10" x14ac:dyDescent="0.15">
      <c r="A2136" s="8">
        <v>2016</v>
      </c>
      <c r="B2136" s="9">
        <v>41980</v>
      </c>
      <c r="C2136" s="10">
        <v>702</v>
      </c>
      <c r="D2136" s="11">
        <v>48.7</v>
      </c>
      <c r="E2136" s="11">
        <v>51.3</v>
      </c>
      <c r="F2136" s="8" t="s">
        <v>162</v>
      </c>
      <c r="G2136" s="8" t="s">
        <v>163</v>
      </c>
      <c r="H2136" s="8">
        <v>48.7</v>
      </c>
      <c r="I2136" s="8" t="s">
        <v>165</v>
      </c>
      <c r="J2136" s="8" t="s">
        <v>160</v>
      </c>
    </row>
    <row r="2137" spans="1:10" x14ac:dyDescent="0.15">
      <c r="A2137" s="8">
        <v>2016</v>
      </c>
      <c r="B2137" s="9">
        <v>41981</v>
      </c>
      <c r="C2137" s="10">
        <v>701</v>
      </c>
      <c r="D2137" s="11">
        <v>48.7</v>
      </c>
      <c r="E2137" s="11">
        <v>51.3</v>
      </c>
      <c r="F2137" s="8" t="s">
        <v>162</v>
      </c>
      <c r="G2137" s="8" t="s">
        <v>163</v>
      </c>
      <c r="H2137" s="8">
        <v>48.7</v>
      </c>
      <c r="I2137" s="8" t="s">
        <v>165</v>
      </c>
      <c r="J2137" s="8" t="s">
        <v>160</v>
      </c>
    </row>
    <row r="2138" spans="1:10" x14ac:dyDescent="0.15">
      <c r="A2138" s="8">
        <v>2016</v>
      </c>
      <c r="B2138" s="9">
        <v>41982</v>
      </c>
      <c r="C2138" s="10">
        <v>700</v>
      </c>
      <c r="D2138" s="11">
        <v>48.7</v>
      </c>
      <c r="E2138" s="11">
        <v>51.3</v>
      </c>
      <c r="F2138" s="8" t="s">
        <v>162</v>
      </c>
      <c r="G2138" s="8" t="s">
        <v>163</v>
      </c>
      <c r="H2138" s="8">
        <v>48.7</v>
      </c>
      <c r="I2138" s="8" t="s">
        <v>165</v>
      </c>
      <c r="J2138" s="8" t="s">
        <v>160</v>
      </c>
    </row>
    <row r="2139" spans="1:10" x14ac:dyDescent="0.15">
      <c r="A2139" s="8">
        <v>2016</v>
      </c>
      <c r="B2139" s="9">
        <v>41983</v>
      </c>
      <c r="C2139" s="10">
        <v>699</v>
      </c>
      <c r="D2139" s="11">
        <v>48.7</v>
      </c>
      <c r="E2139" s="11">
        <v>51.3</v>
      </c>
      <c r="F2139" s="8" t="s">
        <v>162</v>
      </c>
      <c r="G2139" s="8" t="s">
        <v>163</v>
      </c>
      <c r="H2139" s="8">
        <v>48.7</v>
      </c>
      <c r="I2139" s="8" t="s">
        <v>165</v>
      </c>
      <c r="J2139" s="8" t="s">
        <v>160</v>
      </c>
    </row>
    <row r="2140" spans="1:10" x14ac:dyDescent="0.15">
      <c r="A2140" s="8">
        <v>2016</v>
      </c>
      <c r="B2140" s="9">
        <v>41984</v>
      </c>
      <c r="C2140" s="10">
        <v>698</v>
      </c>
      <c r="D2140" s="11">
        <v>48.7</v>
      </c>
      <c r="E2140" s="11">
        <v>51.3</v>
      </c>
      <c r="F2140" s="8" t="s">
        <v>162</v>
      </c>
      <c r="G2140" s="8" t="s">
        <v>163</v>
      </c>
      <c r="H2140" s="8">
        <v>48.7</v>
      </c>
      <c r="I2140" s="8" t="s">
        <v>165</v>
      </c>
      <c r="J2140" s="8" t="s">
        <v>160</v>
      </c>
    </row>
    <row r="2141" spans="1:10" x14ac:dyDescent="0.15">
      <c r="A2141" s="8">
        <v>2016</v>
      </c>
      <c r="B2141" s="9">
        <v>41985</v>
      </c>
      <c r="C2141" s="10">
        <v>697</v>
      </c>
      <c r="D2141" s="11">
        <v>48.7</v>
      </c>
      <c r="E2141" s="11">
        <v>51.3</v>
      </c>
      <c r="F2141" s="8" t="s">
        <v>162</v>
      </c>
      <c r="G2141" s="8" t="s">
        <v>163</v>
      </c>
      <c r="H2141" s="8">
        <v>48.7</v>
      </c>
      <c r="I2141" s="8" t="s">
        <v>165</v>
      </c>
      <c r="J2141" s="8" t="s">
        <v>160</v>
      </c>
    </row>
    <row r="2142" spans="1:10" x14ac:dyDescent="0.15">
      <c r="A2142" s="8">
        <v>2016</v>
      </c>
      <c r="B2142" s="9">
        <v>41986</v>
      </c>
      <c r="C2142" s="10">
        <v>696</v>
      </c>
      <c r="D2142" s="11">
        <v>48.7</v>
      </c>
      <c r="E2142" s="11">
        <v>51.3</v>
      </c>
      <c r="F2142" s="8" t="s">
        <v>162</v>
      </c>
      <c r="G2142" s="8" t="s">
        <v>163</v>
      </c>
      <c r="H2142" s="8">
        <v>48.7</v>
      </c>
      <c r="I2142" s="8" t="s">
        <v>165</v>
      </c>
      <c r="J2142" s="8" t="s">
        <v>160</v>
      </c>
    </row>
    <row r="2143" spans="1:10" x14ac:dyDescent="0.15">
      <c r="A2143" s="8">
        <v>2016</v>
      </c>
      <c r="B2143" s="9">
        <v>41987</v>
      </c>
      <c r="C2143" s="10">
        <v>695</v>
      </c>
      <c r="D2143" s="11">
        <v>48.7</v>
      </c>
      <c r="E2143" s="11">
        <v>51.3</v>
      </c>
      <c r="F2143" s="8" t="s">
        <v>162</v>
      </c>
      <c r="G2143" s="8" t="s">
        <v>163</v>
      </c>
      <c r="H2143" s="8">
        <v>48.7</v>
      </c>
      <c r="I2143" s="8" t="s">
        <v>165</v>
      </c>
      <c r="J2143" s="8" t="s">
        <v>160</v>
      </c>
    </row>
    <row r="2144" spans="1:10" x14ac:dyDescent="0.15">
      <c r="A2144" s="8">
        <v>2016</v>
      </c>
      <c r="B2144" s="9">
        <v>41988</v>
      </c>
      <c r="C2144" s="10">
        <v>694</v>
      </c>
      <c r="D2144" s="11">
        <v>48.7</v>
      </c>
      <c r="E2144" s="11">
        <v>51.3</v>
      </c>
      <c r="F2144" s="8" t="s">
        <v>162</v>
      </c>
      <c r="G2144" s="8" t="s">
        <v>163</v>
      </c>
      <c r="H2144" s="8">
        <v>48.7</v>
      </c>
      <c r="I2144" s="8" t="s">
        <v>165</v>
      </c>
      <c r="J2144" s="8" t="s">
        <v>160</v>
      </c>
    </row>
    <row r="2145" spans="1:10" x14ac:dyDescent="0.15">
      <c r="A2145" s="8">
        <v>2016</v>
      </c>
      <c r="B2145" s="9">
        <v>41989</v>
      </c>
      <c r="C2145" s="10">
        <v>693</v>
      </c>
      <c r="D2145" s="11">
        <v>48.7</v>
      </c>
      <c r="E2145" s="11">
        <v>51.3</v>
      </c>
      <c r="F2145" s="8" t="s">
        <v>162</v>
      </c>
      <c r="G2145" s="8" t="s">
        <v>163</v>
      </c>
      <c r="H2145" s="8">
        <v>48.7</v>
      </c>
      <c r="I2145" s="8" t="s">
        <v>165</v>
      </c>
      <c r="J2145" s="8" t="s">
        <v>160</v>
      </c>
    </row>
    <row r="2146" spans="1:10" x14ac:dyDescent="0.15">
      <c r="A2146" s="8">
        <v>2016</v>
      </c>
      <c r="B2146" s="9">
        <v>41990</v>
      </c>
      <c r="C2146" s="10">
        <v>692</v>
      </c>
      <c r="D2146" s="11">
        <v>48.7</v>
      </c>
      <c r="E2146" s="11">
        <v>51.3</v>
      </c>
      <c r="F2146" s="8" t="s">
        <v>162</v>
      </c>
      <c r="G2146" s="8" t="s">
        <v>163</v>
      </c>
      <c r="H2146" s="8">
        <v>48.7</v>
      </c>
      <c r="I2146" s="8" t="s">
        <v>165</v>
      </c>
      <c r="J2146" s="8" t="s">
        <v>160</v>
      </c>
    </row>
    <row r="2147" spans="1:10" x14ac:dyDescent="0.15">
      <c r="A2147" s="8">
        <v>2016</v>
      </c>
      <c r="B2147" s="9">
        <v>41991</v>
      </c>
      <c r="C2147" s="10">
        <v>691</v>
      </c>
      <c r="D2147" s="11">
        <v>48.7</v>
      </c>
      <c r="E2147" s="11">
        <v>51.3</v>
      </c>
      <c r="F2147" s="8" t="s">
        <v>162</v>
      </c>
      <c r="G2147" s="8" t="s">
        <v>163</v>
      </c>
      <c r="H2147" s="8">
        <v>48.7</v>
      </c>
      <c r="I2147" s="8" t="s">
        <v>165</v>
      </c>
      <c r="J2147" s="8" t="s">
        <v>160</v>
      </c>
    </row>
    <row r="2148" spans="1:10" x14ac:dyDescent="0.15">
      <c r="A2148" s="8">
        <v>2016</v>
      </c>
      <c r="B2148" s="9">
        <v>41992</v>
      </c>
      <c r="C2148" s="10">
        <v>690</v>
      </c>
      <c r="D2148" s="11">
        <v>48.7</v>
      </c>
      <c r="E2148" s="11">
        <v>51.3</v>
      </c>
      <c r="F2148" s="8" t="s">
        <v>162</v>
      </c>
      <c r="G2148" s="8" t="s">
        <v>163</v>
      </c>
      <c r="H2148" s="8">
        <v>48.7</v>
      </c>
      <c r="I2148" s="8" t="s">
        <v>165</v>
      </c>
      <c r="J2148" s="8" t="s">
        <v>160</v>
      </c>
    </row>
    <row r="2149" spans="1:10" x14ac:dyDescent="0.15">
      <c r="A2149" s="8">
        <v>2016</v>
      </c>
      <c r="B2149" s="9">
        <v>41993</v>
      </c>
      <c r="C2149" s="10">
        <v>689</v>
      </c>
      <c r="D2149" s="11">
        <v>48.7</v>
      </c>
      <c r="E2149" s="11">
        <v>51.3</v>
      </c>
      <c r="F2149" s="8" t="s">
        <v>162</v>
      </c>
      <c r="G2149" s="8" t="s">
        <v>163</v>
      </c>
      <c r="H2149" s="8">
        <v>48.7</v>
      </c>
      <c r="I2149" s="8" t="s">
        <v>165</v>
      </c>
      <c r="J2149" s="8" t="s">
        <v>160</v>
      </c>
    </row>
    <row r="2150" spans="1:10" x14ac:dyDescent="0.15">
      <c r="A2150" s="8">
        <v>2016</v>
      </c>
      <c r="B2150" s="9">
        <v>41994</v>
      </c>
      <c r="C2150" s="10">
        <v>688</v>
      </c>
      <c r="D2150" s="11">
        <v>48.7</v>
      </c>
      <c r="E2150" s="11">
        <v>51.3</v>
      </c>
      <c r="F2150" s="8" t="s">
        <v>162</v>
      </c>
      <c r="G2150" s="8" t="s">
        <v>163</v>
      </c>
      <c r="H2150" s="8">
        <v>48.7</v>
      </c>
      <c r="I2150" s="8" t="s">
        <v>165</v>
      </c>
      <c r="J2150" s="8" t="s">
        <v>160</v>
      </c>
    </row>
    <row r="2151" spans="1:10" x14ac:dyDescent="0.15">
      <c r="A2151" s="8">
        <v>2016</v>
      </c>
      <c r="B2151" s="9">
        <v>41995</v>
      </c>
      <c r="C2151" s="10">
        <v>687</v>
      </c>
      <c r="D2151" s="11">
        <v>48.7</v>
      </c>
      <c r="E2151" s="11">
        <v>51.3</v>
      </c>
      <c r="F2151" s="8" t="s">
        <v>162</v>
      </c>
      <c r="G2151" s="8" t="s">
        <v>163</v>
      </c>
      <c r="H2151" s="8">
        <v>48.7</v>
      </c>
      <c r="I2151" s="8" t="s">
        <v>165</v>
      </c>
      <c r="J2151" s="8" t="s">
        <v>160</v>
      </c>
    </row>
    <row r="2152" spans="1:10" x14ac:dyDescent="0.15">
      <c r="A2152" s="8">
        <v>2016</v>
      </c>
      <c r="B2152" s="9">
        <v>41996</v>
      </c>
      <c r="C2152" s="10">
        <v>686</v>
      </c>
      <c r="D2152" s="11">
        <v>48.7</v>
      </c>
      <c r="E2152" s="11">
        <v>51.3</v>
      </c>
      <c r="F2152" s="8" t="s">
        <v>162</v>
      </c>
      <c r="G2152" s="8" t="s">
        <v>163</v>
      </c>
      <c r="H2152" s="8">
        <v>48.7</v>
      </c>
      <c r="I2152" s="8" t="s">
        <v>165</v>
      </c>
      <c r="J2152" s="8" t="s">
        <v>160</v>
      </c>
    </row>
    <row r="2153" spans="1:10" x14ac:dyDescent="0.15">
      <c r="A2153" s="8">
        <v>2016</v>
      </c>
      <c r="B2153" s="9">
        <v>41997</v>
      </c>
      <c r="C2153" s="10">
        <v>685</v>
      </c>
      <c r="D2153" s="11">
        <v>48.7</v>
      </c>
      <c r="E2153" s="11">
        <v>51.3</v>
      </c>
      <c r="F2153" s="8" t="s">
        <v>162</v>
      </c>
      <c r="G2153" s="8" t="s">
        <v>163</v>
      </c>
      <c r="H2153" s="8">
        <v>48.7</v>
      </c>
      <c r="I2153" s="8" t="s">
        <v>165</v>
      </c>
      <c r="J2153" s="8" t="s">
        <v>160</v>
      </c>
    </row>
    <row r="2154" spans="1:10" x14ac:dyDescent="0.15">
      <c r="A2154" s="8">
        <v>2016</v>
      </c>
      <c r="B2154" s="9">
        <v>41998</v>
      </c>
      <c r="C2154" s="10">
        <v>684</v>
      </c>
      <c r="D2154" s="11">
        <v>48.7</v>
      </c>
      <c r="E2154" s="11">
        <v>51.3</v>
      </c>
      <c r="F2154" s="8" t="s">
        <v>162</v>
      </c>
      <c r="G2154" s="8" t="s">
        <v>163</v>
      </c>
      <c r="H2154" s="8">
        <v>48.7</v>
      </c>
      <c r="I2154" s="8" t="s">
        <v>165</v>
      </c>
      <c r="J2154" s="8" t="s">
        <v>160</v>
      </c>
    </row>
    <row r="2155" spans="1:10" x14ac:dyDescent="0.15">
      <c r="A2155" s="8">
        <v>2016</v>
      </c>
      <c r="B2155" s="9">
        <v>41999</v>
      </c>
      <c r="C2155" s="10">
        <v>683</v>
      </c>
      <c r="D2155" s="11">
        <v>48.7</v>
      </c>
      <c r="E2155" s="11">
        <v>51.3</v>
      </c>
      <c r="F2155" s="8" t="s">
        <v>162</v>
      </c>
      <c r="G2155" s="8" t="s">
        <v>163</v>
      </c>
      <c r="H2155" s="8">
        <v>48.7</v>
      </c>
      <c r="I2155" s="8" t="s">
        <v>165</v>
      </c>
      <c r="J2155" s="8" t="s">
        <v>160</v>
      </c>
    </row>
    <row r="2156" spans="1:10" x14ac:dyDescent="0.15">
      <c r="A2156" s="8">
        <v>2016</v>
      </c>
      <c r="B2156" s="9">
        <v>42000</v>
      </c>
      <c r="C2156" s="10">
        <v>682</v>
      </c>
      <c r="D2156" s="11">
        <v>48.7</v>
      </c>
      <c r="E2156" s="11">
        <v>51.3</v>
      </c>
      <c r="F2156" s="8" t="s">
        <v>162</v>
      </c>
      <c r="G2156" s="8" t="s">
        <v>163</v>
      </c>
      <c r="H2156" s="8">
        <v>48.7</v>
      </c>
      <c r="I2156" s="8" t="s">
        <v>165</v>
      </c>
      <c r="J2156" s="8" t="s">
        <v>160</v>
      </c>
    </row>
    <row r="2157" spans="1:10" x14ac:dyDescent="0.15">
      <c r="A2157" s="8">
        <v>2016</v>
      </c>
      <c r="B2157" s="9">
        <v>42001</v>
      </c>
      <c r="C2157" s="10">
        <v>681</v>
      </c>
      <c r="D2157" s="11">
        <v>48.7</v>
      </c>
      <c r="E2157" s="11">
        <v>51.3</v>
      </c>
      <c r="F2157" s="8" t="s">
        <v>162</v>
      </c>
      <c r="G2157" s="8" t="s">
        <v>163</v>
      </c>
      <c r="H2157" s="8">
        <v>48.7</v>
      </c>
      <c r="I2157" s="8" t="s">
        <v>165</v>
      </c>
      <c r="J2157" s="8" t="s">
        <v>160</v>
      </c>
    </row>
    <row r="2158" spans="1:10" x14ac:dyDescent="0.15">
      <c r="A2158" s="8">
        <v>2016</v>
      </c>
      <c r="B2158" s="9">
        <v>42002</v>
      </c>
      <c r="C2158" s="10">
        <v>680</v>
      </c>
      <c r="D2158" s="11">
        <v>48.7</v>
      </c>
      <c r="E2158" s="11">
        <v>51.3</v>
      </c>
      <c r="F2158" s="8" t="s">
        <v>162</v>
      </c>
      <c r="G2158" s="8" t="s">
        <v>163</v>
      </c>
      <c r="H2158" s="8">
        <v>48.7</v>
      </c>
      <c r="I2158" s="8" t="s">
        <v>165</v>
      </c>
      <c r="J2158" s="8" t="s">
        <v>160</v>
      </c>
    </row>
    <row r="2159" spans="1:10" x14ac:dyDescent="0.15">
      <c r="A2159" s="8">
        <v>2016</v>
      </c>
      <c r="B2159" s="9">
        <v>42003</v>
      </c>
      <c r="C2159" s="10">
        <v>679</v>
      </c>
      <c r="D2159" s="11">
        <v>48.7</v>
      </c>
      <c r="E2159" s="11">
        <v>51.3</v>
      </c>
      <c r="F2159" s="8" t="s">
        <v>162</v>
      </c>
      <c r="G2159" s="8" t="s">
        <v>163</v>
      </c>
      <c r="H2159" s="8">
        <v>48.7</v>
      </c>
      <c r="I2159" s="8" t="s">
        <v>165</v>
      </c>
      <c r="J2159" s="8" t="s">
        <v>160</v>
      </c>
    </row>
    <row r="2160" spans="1:10" x14ac:dyDescent="0.15">
      <c r="A2160" s="8">
        <v>2016</v>
      </c>
      <c r="B2160" s="9">
        <v>42004</v>
      </c>
      <c r="C2160" s="10">
        <v>678</v>
      </c>
      <c r="D2160" s="11">
        <v>48.7</v>
      </c>
      <c r="E2160" s="11">
        <v>51.3</v>
      </c>
      <c r="F2160" s="8" t="s">
        <v>162</v>
      </c>
      <c r="G2160" s="8" t="s">
        <v>163</v>
      </c>
      <c r="H2160" s="8">
        <v>48.7</v>
      </c>
      <c r="I2160" s="8" t="s">
        <v>165</v>
      </c>
      <c r="J2160" s="8" t="s">
        <v>160</v>
      </c>
    </row>
    <row r="2161" spans="1:10" x14ac:dyDescent="0.15">
      <c r="A2161" s="8">
        <v>2016</v>
      </c>
      <c r="B2161" s="9">
        <v>42005</v>
      </c>
      <c r="C2161" s="10">
        <v>677</v>
      </c>
      <c r="D2161" s="11">
        <v>48.7</v>
      </c>
      <c r="E2161" s="11">
        <v>51.3</v>
      </c>
      <c r="F2161" s="8" t="s">
        <v>162</v>
      </c>
      <c r="G2161" s="8" t="s">
        <v>163</v>
      </c>
      <c r="H2161" s="8">
        <v>48.7</v>
      </c>
      <c r="I2161" s="8" t="s">
        <v>165</v>
      </c>
      <c r="J2161" s="8" t="s">
        <v>160</v>
      </c>
    </row>
    <row r="2162" spans="1:10" x14ac:dyDescent="0.15">
      <c r="A2162" s="8">
        <v>2016</v>
      </c>
      <c r="B2162" s="9">
        <v>42006</v>
      </c>
      <c r="C2162" s="10">
        <v>676</v>
      </c>
      <c r="D2162" s="11">
        <v>48.7</v>
      </c>
      <c r="E2162" s="11">
        <v>51.3</v>
      </c>
      <c r="F2162" s="8" t="s">
        <v>162</v>
      </c>
      <c r="G2162" s="8" t="s">
        <v>163</v>
      </c>
      <c r="H2162" s="8">
        <v>48.7</v>
      </c>
      <c r="I2162" s="8" t="s">
        <v>165</v>
      </c>
      <c r="J2162" s="8" t="s">
        <v>160</v>
      </c>
    </row>
    <row r="2163" spans="1:10" x14ac:dyDescent="0.15">
      <c r="A2163" s="8">
        <v>2016</v>
      </c>
      <c r="B2163" s="9">
        <v>42007</v>
      </c>
      <c r="C2163" s="10">
        <v>675</v>
      </c>
      <c r="D2163" s="11">
        <v>48.7</v>
      </c>
      <c r="E2163" s="11">
        <v>51.3</v>
      </c>
      <c r="F2163" s="8" t="s">
        <v>162</v>
      </c>
      <c r="G2163" s="8" t="s">
        <v>163</v>
      </c>
      <c r="H2163" s="8">
        <v>48.7</v>
      </c>
      <c r="I2163" s="8" t="s">
        <v>165</v>
      </c>
      <c r="J2163" s="8" t="s">
        <v>160</v>
      </c>
    </row>
    <row r="2164" spans="1:10" x14ac:dyDescent="0.15">
      <c r="A2164" s="8">
        <v>2016</v>
      </c>
      <c r="B2164" s="9">
        <v>42008</v>
      </c>
      <c r="C2164" s="10">
        <v>674</v>
      </c>
      <c r="D2164" s="11">
        <v>48.7</v>
      </c>
      <c r="E2164" s="11">
        <v>51.3</v>
      </c>
      <c r="F2164" s="8" t="s">
        <v>162</v>
      </c>
      <c r="G2164" s="8" t="s">
        <v>163</v>
      </c>
      <c r="H2164" s="8">
        <v>48.7</v>
      </c>
      <c r="I2164" s="8" t="s">
        <v>165</v>
      </c>
      <c r="J2164" s="8" t="s">
        <v>160</v>
      </c>
    </row>
    <row r="2165" spans="1:10" x14ac:dyDescent="0.15">
      <c r="A2165" s="8">
        <v>2016</v>
      </c>
      <c r="B2165" s="9">
        <v>42009</v>
      </c>
      <c r="C2165" s="10">
        <v>673</v>
      </c>
      <c r="D2165" s="11">
        <v>48.7</v>
      </c>
      <c r="E2165" s="11">
        <v>51.3</v>
      </c>
      <c r="F2165" s="8" t="s">
        <v>162</v>
      </c>
      <c r="G2165" s="8" t="s">
        <v>163</v>
      </c>
      <c r="H2165" s="8">
        <v>48.7</v>
      </c>
      <c r="I2165" s="8" t="s">
        <v>165</v>
      </c>
      <c r="J2165" s="8" t="s">
        <v>160</v>
      </c>
    </row>
    <row r="2166" spans="1:10" x14ac:dyDescent="0.15">
      <c r="A2166" s="8">
        <v>2016</v>
      </c>
      <c r="B2166" s="9">
        <v>42010</v>
      </c>
      <c r="C2166" s="10">
        <v>672</v>
      </c>
      <c r="D2166" s="11">
        <v>48.7</v>
      </c>
      <c r="E2166" s="11">
        <v>51.3</v>
      </c>
      <c r="F2166" s="8" t="s">
        <v>162</v>
      </c>
      <c r="G2166" s="8" t="s">
        <v>163</v>
      </c>
      <c r="H2166" s="8">
        <v>48.7</v>
      </c>
      <c r="I2166" s="8" t="s">
        <v>165</v>
      </c>
      <c r="J2166" s="8" t="s">
        <v>160</v>
      </c>
    </row>
    <row r="2167" spans="1:10" x14ac:dyDescent="0.15">
      <c r="A2167" s="8">
        <v>2016</v>
      </c>
      <c r="B2167" s="9">
        <v>42011</v>
      </c>
      <c r="C2167" s="10">
        <v>671</v>
      </c>
      <c r="D2167" s="11">
        <v>48.7</v>
      </c>
      <c r="E2167" s="11">
        <v>51.3</v>
      </c>
      <c r="F2167" s="8" t="s">
        <v>162</v>
      </c>
      <c r="G2167" s="8" t="s">
        <v>163</v>
      </c>
      <c r="H2167" s="8">
        <v>48.7</v>
      </c>
      <c r="I2167" s="8" t="s">
        <v>165</v>
      </c>
      <c r="J2167" s="8" t="s">
        <v>160</v>
      </c>
    </row>
    <row r="2168" spans="1:10" x14ac:dyDescent="0.15">
      <c r="A2168" s="8">
        <v>2016</v>
      </c>
      <c r="B2168" s="9">
        <v>42012</v>
      </c>
      <c r="C2168" s="10">
        <v>670</v>
      </c>
      <c r="D2168" s="11">
        <v>48.7</v>
      </c>
      <c r="E2168" s="11">
        <v>51.3</v>
      </c>
      <c r="F2168" s="8" t="s">
        <v>162</v>
      </c>
      <c r="G2168" s="8" t="s">
        <v>163</v>
      </c>
      <c r="H2168" s="8">
        <v>48.7</v>
      </c>
      <c r="I2168" s="8" t="s">
        <v>165</v>
      </c>
      <c r="J2168" s="8" t="s">
        <v>160</v>
      </c>
    </row>
    <row r="2169" spans="1:10" x14ac:dyDescent="0.15">
      <c r="A2169" s="8">
        <v>2016</v>
      </c>
      <c r="B2169" s="9">
        <v>42013</v>
      </c>
      <c r="C2169" s="10">
        <v>669</v>
      </c>
      <c r="D2169" s="11">
        <v>48.7</v>
      </c>
      <c r="E2169" s="11">
        <v>51.3</v>
      </c>
      <c r="F2169" s="8" t="s">
        <v>162</v>
      </c>
      <c r="G2169" s="8" t="s">
        <v>163</v>
      </c>
      <c r="H2169" s="8">
        <v>48.7</v>
      </c>
      <c r="I2169" s="8" t="s">
        <v>165</v>
      </c>
      <c r="J2169" s="8" t="s">
        <v>160</v>
      </c>
    </row>
    <row r="2170" spans="1:10" x14ac:dyDescent="0.15">
      <c r="A2170" s="8">
        <v>2016</v>
      </c>
      <c r="B2170" s="9">
        <v>42014</v>
      </c>
      <c r="C2170" s="10">
        <v>668</v>
      </c>
      <c r="D2170" s="11">
        <v>48.7</v>
      </c>
      <c r="E2170" s="11">
        <v>51.3</v>
      </c>
      <c r="F2170" s="8" t="s">
        <v>162</v>
      </c>
      <c r="G2170" s="8" t="s">
        <v>163</v>
      </c>
      <c r="H2170" s="8">
        <v>48.7</v>
      </c>
      <c r="I2170" s="8" t="s">
        <v>165</v>
      </c>
      <c r="J2170" s="8" t="s">
        <v>160</v>
      </c>
    </row>
    <row r="2171" spans="1:10" x14ac:dyDescent="0.15">
      <c r="A2171" s="8">
        <v>2016</v>
      </c>
      <c r="B2171" s="9">
        <v>42015</v>
      </c>
      <c r="C2171" s="10">
        <v>667</v>
      </c>
      <c r="D2171" s="11">
        <v>48.7</v>
      </c>
      <c r="E2171" s="11">
        <v>51.3</v>
      </c>
      <c r="F2171" s="8" t="s">
        <v>162</v>
      </c>
      <c r="G2171" s="8" t="s">
        <v>163</v>
      </c>
      <c r="H2171" s="8">
        <v>48.7</v>
      </c>
      <c r="I2171" s="8" t="s">
        <v>165</v>
      </c>
      <c r="J2171" s="8" t="s">
        <v>160</v>
      </c>
    </row>
    <row r="2172" spans="1:10" x14ac:dyDescent="0.15">
      <c r="A2172" s="8">
        <v>2016</v>
      </c>
      <c r="B2172" s="9">
        <v>42016</v>
      </c>
      <c r="C2172" s="10">
        <v>666</v>
      </c>
      <c r="D2172" s="11">
        <v>48.7</v>
      </c>
      <c r="E2172" s="11">
        <v>51.3</v>
      </c>
      <c r="F2172" s="8" t="s">
        <v>162</v>
      </c>
      <c r="G2172" s="8" t="s">
        <v>163</v>
      </c>
      <c r="H2172" s="8">
        <v>48.7</v>
      </c>
      <c r="I2172" s="8" t="s">
        <v>165</v>
      </c>
      <c r="J2172" s="8" t="s">
        <v>160</v>
      </c>
    </row>
    <row r="2173" spans="1:10" x14ac:dyDescent="0.15">
      <c r="A2173" s="8">
        <v>2016</v>
      </c>
      <c r="B2173" s="9">
        <v>42017</v>
      </c>
      <c r="C2173" s="10">
        <v>665</v>
      </c>
      <c r="D2173" s="11">
        <v>48.7</v>
      </c>
      <c r="E2173" s="11">
        <v>51.3</v>
      </c>
      <c r="F2173" s="8" t="s">
        <v>162</v>
      </c>
      <c r="G2173" s="8" t="s">
        <v>163</v>
      </c>
      <c r="H2173" s="8">
        <v>48.7</v>
      </c>
      <c r="I2173" s="8" t="s">
        <v>165</v>
      </c>
      <c r="J2173" s="8" t="s">
        <v>160</v>
      </c>
    </row>
    <row r="2174" spans="1:10" x14ac:dyDescent="0.15">
      <c r="A2174" s="8">
        <v>2016</v>
      </c>
      <c r="B2174" s="9">
        <v>42018</v>
      </c>
      <c r="C2174" s="10">
        <v>664</v>
      </c>
      <c r="D2174" s="11">
        <v>48.7</v>
      </c>
      <c r="E2174" s="11">
        <v>51.3</v>
      </c>
      <c r="F2174" s="8" t="s">
        <v>162</v>
      </c>
      <c r="G2174" s="8" t="s">
        <v>163</v>
      </c>
      <c r="H2174" s="8">
        <v>48.7</v>
      </c>
      <c r="I2174" s="8" t="s">
        <v>165</v>
      </c>
      <c r="J2174" s="8" t="s">
        <v>160</v>
      </c>
    </row>
    <row r="2175" spans="1:10" x14ac:dyDescent="0.15">
      <c r="A2175" s="8">
        <v>2016</v>
      </c>
      <c r="B2175" s="9">
        <v>42019</v>
      </c>
      <c r="C2175" s="10">
        <v>663</v>
      </c>
      <c r="D2175" s="11">
        <v>48.7</v>
      </c>
      <c r="E2175" s="11">
        <v>51.3</v>
      </c>
      <c r="F2175" s="8" t="s">
        <v>162</v>
      </c>
      <c r="G2175" s="8" t="s">
        <v>163</v>
      </c>
      <c r="H2175" s="8">
        <v>48.7</v>
      </c>
      <c r="I2175" s="8" t="s">
        <v>165</v>
      </c>
      <c r="J2175" s="8" t="s">
        <v>160</v>
      </c>
    </row>
    <row r="2176" spans="1:10" x14ac:dyDescent="0.15">
      <c r="A2176" s="8">
        <v>2016</v>
      </c>
      <c r="B2176" s="9">
        <v>42020</v>
      </c>
      <c r="C2176" s="10">
        <v>662</v>
      </c>
      <c r="D2176" s="11">
        <v>48.7</v>
      </c>
      <c r="E2176" s="11">
        <v>51.3</v>
      </c>
      <c r="F2176" s="8" t="s">
        <v>162</v>
      </c>
      <c r="G2176" s="8" t="s">
        <v>163</v>
      </c>
      <c r="H2176" s="8">
        <v>48.7</v>
      </c>
      <c r="I2176" s="8" t="s">
        <v>165</v>
      </c>
      <c r="J2176" s="8" t="s">
        <v>160</v>
      </c>
    </row>
    <row r="2177" spans="1:10" x14ac:dyDescent="0.15">
      <c r="A2177" s="8">
        <v>2016</v>
      </c>
      <c r="B2177" s="9">
        <v>42021</v>
      </c>
      <c r="C2177" s="10">
        <v>661</v>
      </c>
      <c r="D2177" s="11">
        <v>48.7</v>
      </c>
      <c r="E2177" s="11">
        <v>51.3</v>
      </c>
      <c r="F2177" s="8" t="s">
        <v>162</v>
      </c>
      <c r="G2177" s="8" t="s">
        <v>163</v>
      </c>
      <c r="H2177" s="8">
        <v>48.7</v>
      </c>
      <c r="I2177" s="8" t="s">
        <v>165</v>
      </c>
      <c r="J2177" s="8" t="s">
        <v>160</v>
      </c>
    </row>
    <row r="2178" spans="1:10" x14ac:dyDescent="0.15">
      <c r="A2178" s="8">
        <v>2016</v>
      </c>
      <c r="B2178" s="9">
        <v>42022</v>
      </c>
      <c r="C2178" s="10">
        <v>660</v>
      </c>
      <c r="D2178" s="11">
        <v>48.7</v>
      </c>
      <c r="E2178" s="11">
        <v>51.3</v>
      </c>
      <c r="F2178" s="8" t="s">
        <v>162</v>
      </c>
      <c r="G2178" s="8" t="s">
        <v>163</v>
      </c>
      <c r="H2178" s="8">
        <v>48.7</v>
      </c>
      <c r="I2178" s="8" t="s">
        <v>165</v>
      </c>
      <c r="J2178" s="8" t="s">
        <v>160</v>
      </c>
    </row>
    <row r="2179" spans="1:10" x14ac:dyDescent="0.15">
      <c r="A2179" s="8">
        <v>2016</v>
      </c>
      <c r="B2179" s="9">
        <v>42023</v>
      </c>
      <c r="C2179" s="10">
        <v>659</v>
      </c>
      <c r="D2179" s="11">
        <v>48.7</v>
      </c>
      <c r="E2179" s="11">
        <v>51.3</v>
      </c>
      <c r="F2179" s="8" t="s">
        <v>162</v>
      </c>
      <c r="G2179" s="8" t="s">
        <v>163</v>
      </c>
      <c r="H2179" s="8">
        <v>48.7</v>
      </c>
      <c r="I2179" s="8" t="s">
        <v>165</v>
      </c>
      <c r="J2179" s="8" t="s">
        <v>160</v>
      </c>
    </row>
    <row r="2180" spans="1:10" x14ac:dyDescent="0.15">
      <c r="A2180" s="8">
        <v>2016</v>
      </c>
      <c r="B2180" s="9">
        <v>42024</v>
      </c>
      <c r="C2180" s="10">
        <v>658</v>
      </c>
      <c r="D2180" s="11">
        <v>48.7</v>
      </c>
      <c r="E2180" s="11">
        <v>51.3</v>
      </c>
      <c r="F2180" s="8" t="s">
        <v>162</v>
      </c>
      <c r="G2180" s="8" t="s">
        <v>163</v>
      </c>
      <c r="H2180" s="8">
        <v>48.7</v>
      </c>
      <c r="I2180" s="8" t="s">
        <v>165</v>
      </c>
      <c r="J2180" s="8" t="s">
        <v>160</v>
      </c>
    </row>
    <row r="2181" spans="1:10" x14ac:dyDescent="0.15">
      <c r="A2181" s="8">
        <v>2016</v>
      </c>
      <c r="B2181" s="9">
        <v>42025</v>
      </c>
      <c r="C2181" s="10">
        <v>657</v>
      </c>
      <c r="D2181" s="11">
        <v>48.7</v>
      </c>
      <c r="E2181" s="11">
        <v>51.3</v>
      </c>
      <c r="F2181" s="8" t="s">
        <v>162</v>
      </c>
      <c r="G2181" s="8" t="s">
        <v>163</v>
      </c>
      <c r="H2181" s="8">
        <v>48.7</v>
      </c>
      <c r="I2181" s="8" t="s">
        <v>165</v>
      </c>
      <c r="J2181" s="8" t="s">
        <v>160</v>
      </c>
    </row>
    <row r="2182" spans="1:10" x14ac:dyDescent="0.15">
      <c r="A2182" s="8">
        <v>2016</v>
      </c>
      <c r="B2182" s="9">
        <v>42026</v>
      </c>
      <c r="C2182" s="10">
        <v>656</v>
      </c>
      <c r="D2182" s="11">
        <v>48.7</v>
      </c>
      <c r="E2182" s="11">
        <v>51.3</v>
      </c>
      <c r="F2182" s="8" t="s">
        <v>162</v>
      </c>
      <c r="G2182" s="8" t="s">
        <v>163</v>
      </c>
      <c r="H2182" s="8">
        <v>48.7</v>
      </c>
      <c r="I2182" s="8" t="s">
        <v>165</v>
      </c>
      <c r="J2182" s="8" t="s">
        <v>160</v>
      </c>
    </row>
    <row r="2183" spans="1:10" x14ac:dyDescent="0.15">
      <c r="A2183" s="8">
        <v>2016</v>
      </c>
      <c r="B2183" s="9">
        <v>42027</v>
      </c>
      <c r="C2183" s="10">
        <v>655</v>
      </c>
      <c r="D2183" s="11">
        <v>48.7</v>
      </c>
      <c r="E2183" s="11">
        <v>51.3</v>
      </c>
      <c r="F2183" s="8" t="s">
        <v>162</v>
      </c>
      <c r="G2183" s="8" t="s">
        <v>163</v>
      </c>
      <c r="H2183" s="8">
        <v>48.7</v>
      </c>
      <c r="I2183" s="8" t="s">
        <v>165</v>
      </c>
      <c r="J2183" s="8" t="s">
        <v>160</v>
      </c>
    </row>
    <row r="2184" spans="1:10" x14ac:dyDescent="0.15">
      <c r="A2184" s="8">
        <v>2016</v>
      </c>
      <c r="B2184" s="9">
        <v>42028</v>
      </c>
      <c r="C2184" s="10">
        <v>654</v>
      </c>
      <c r="D2184" s="11">
        <v>48.7</v>
      </c>
      <c r="E2184" s="11">
        <v>51.3</v>
      </c>
      <c r="F2184" s="8" t="s">
        <v>162</v>
      </c>
      <c r="G2184" s="8" t="s">
        <v>163</v>
      </c>
      <c r="H2184" s="8">
        <v>48.7</v>
      </c>
      <c r="I2184" s="8" t="s">
        <v>165</v>
      </c>
      <c r="J2184" s="8" t="s">
        <v>160</v>
      </c>
    </row>
    <row r="2185" spans="1:10" x14ac:dyDescent="0.15">
      <c r="A2185" s="8">
        <v>2016</v>
      </c>
      <c r="B2185" s="9">
        <v>42029</v>
      </c>
      <c r="C2185" s="10">
        <v>653</v>
      </c>
      <c r="D2185" s="11">
        <v>48.7</v>
      </c>
      <c r="E2185" s="11">
        <v>51.3</v>
      </c>
      <c r="F2185" s="8" t="s">
        <v>162</v>
      </c>
      <c r="G2185" s="8" t="s">
        <v>163</v>
      </c>
      <c r="H2185" s="8">
        <v>48.7</v>
      </c>
      <c r="I2185" s="8" t="s">
        <v>165</v>
      </c>
      <c r="J2185" s="8" t="s">
        <v>160</v>
      </c>
    </row>
    <row r="2186" spans="1:10" x14ac:dyDescent="0.15">
      <c r="A2186" s="8">
        <v>2016</v>
      </c>
      <c r="B2186" s="9">
        <v>42030</v>
      </c>
      <c r="C2186" s="10">
        <v>652</v>
      </c>
      <c r="D2186" s="11">
        <v>48.7</v>
      </c>
      <c r="E2186" s="11">
        <v>51.3</v>
      </c>
      <c r="F2186" s="8" t="s">
        <v>162</v>
      </c>
      <c r="G2186" s="8" t="s">
        <v>163</v>
      </c>
      <c r="H2186" s="8">
        <v>48.7</v>
      </c>
      <c r="I2186" s="8" t="s">
        <v>165</v>
      </c>
      <c r="J2186" s="8" t="s">
        <v>160</v>
      </c>
    </row>
    <row r="2187" spans="1:10" x14ac:dyDescent="0.15">
      <c r="A2187" s="8">
        <v>2016</v>
      </c>
      <c r="B2187" s="9">
        <v>42031</v>
      </c>
      <c r="C2187" s="10">
        <v>651</v>
      </c>
      <c r="D2187" s="11">
        <v>48.7</v>
      </c>
      <c r="E2187" s="11">
        <v>51.3</v>
      </c>
      <c r="F2187" s="8" t="s">
        <v>162</v>
      </c>
      <c r="G2187" s="8" t="s">
        <v>163</v>
      </c>
      <c r="H2187" s="8">
        <v>48.7</v>
      </c>
      <c r="I2187" s="8" t="s">
        <v>165</v>
      </c>
      <c r="J2187" s="8" t="s">
        <v>160</v>
      </c>
    </row>
    <row r="2188" spans="1:10" x14ac:dyDescent="0.15">
      <c r="A2188" s="8">
        <v>2016</v>
      </c>
      <c r="B2188" s="9">
        <v>42032</v>
      </c>
      <c r="C2188" s="10">
        <v>650</v>
      </c>
      <c r="D2188" s="11">
        <v>48.7</v>
      </c>
      <c r="E2188" s="11">
        <v>51.3</v>
      </c>
      <c r="F2188" s="8" t="s">
        <v>162</v>
      </c>
      <c r="G2188" s="8" t="s">
        <v>163</v>
      </c>
      <c r="H2188" s="8">
        <v>48.7</v>
      </c>
      <c r="I2188" s="8" t="s">
        <v>165</v>
      </c>
      <c r="J2188" s="8" t="s">
        <v>160</v>
      </c>
    </row>
    <row r="2189" spans="1:10" x14ac:dyDescent="0.15">
      <c r="A2189" s="8">
        <v>2016</v>
      </c>
      <c r="B2189" s="9">
        <v>42033</v>
      </c>
      <c r="C2189" s="10">
        <v>649</v>
      </c>
      <c r="D2189" s="11">
        <v>48.7</v>
      </c>
      <c r="E2189" s="11">
        <v>51.3</v>
      </c>
      <c r="F2189" s="8" t="s">
        <v>162</v>
      </c>
      <c r="G2189" s="8" t="s">
        <v>163</v>
      </c>
      <c r="H2189" s="8">
        <v>48.7</v>
      </c>
      <c r="I2189" s="8" t="s">
        <v>165</v>
      </c>
      <c r="J2189" s="8" t="s">
        <v>160</v>
      </c>
    </row>
    <row r="2190" spans="1:10" x14ac:dyDescent="0.15">
      <c r="A2190" s="8">
        <v>2016</v>
      </c>
      <c r="B2190" s="9">
        <v>42034</v>
      </c>
      <c r="C2190" s="10">
        <v>648</v>
      </c>
      <c r="D2190" s="11">
        <v>48.7</v>
      </c>
      <c r="E2190" s="11">
        <v>51.3</v>
      </c>
      <c r="F2190" s="8" t="s">
        <v>162</v>
      </c>
      <c r="G2190" s="8" t="s">
        <v>163</v>
      </c>
      <c r="H2190" s="8">
        <v>48.7</v>
      </c>
      <c r="I2190" s="8" t="s">
        <v>165</v>
      </c>
      <c r="J2190" s="8" t="s">
        <v>160</v>
      </c>
    </row>
    <row r="2191" spans="1:10" x14ac:dyDescent="0.15">
      <c r="A2191" s="8">
        <v>2016</v>
      </c>
      <c r="B2191" s="9">
        <v>42035</v>
      </c>
      <c r="C2191" s="10">
        <v>647</v>
      </c>
      <c r="D2191" s="11">
        <v>46</v>
      </c>
      <c r="E2191" s="11">
        <v>54</v>
      </c>
      <c r="F2191" s="8" t="s">
        <v>162</v>
      </c>
      <c r="G2191" s="8" t="s">
        <v>163</v>
      </c>
      <c r="H2191" s="8">
        <v>46</v>
      </c>
      <c r="I2191" s="8" t="s">
        <v>165</v>
      </c>
      <c r="J2191" s="8" t="s">
        <v>160</v>
      </c>
    </row>
    <row r="2192" spans="1:10" x14ac:dyDescent="0.15">
      <c r="A2192" s="8">
        <v>2016</v>
      </c>
      <c r="B2192" s="9">
        <v>42036</v>
      </c>
      <c r="C2192" s="10">
        <v>646</v>
      </c>
      <c r="D2192" s="11">
        <v>46</v>
      </c>
      <c r="E2192" s="11">
        <v>54</v>
      </c>
      <c r="F2192" s="8" t="s">
        <v>162</v>
      </c>
      <c r="G2192" s="8" t="s">
        <v>163</v>
      </c>
      <c r="H2192" s="8">
        <v>46</v>
      </c>
      <c r="I2192" s="8" t="s">
        <v>165</v>
      </c>
      <c r="J2192" s="8" t="s">
        <v>160</v>
      </c>
    </row>
    <row r="2193" spans="1:10" x14ac:dyDescent="0.15">
      <c r="A2193" s="8">
        <v>2016</v>
      </c>
      <c r="B2193" s="9">
        <v>42037</v>
      </c>
      <c r="C2193" s="10">
        <v>645</v>
      </c>
      <c r="D2193" s="11">
        <v>46</v>
      </c>
      <c r="E2193" s="11">
        <v>54</v>
      </c>
      <c r="F2193" s="8" t="s">
        <v>162</v>
      </c>
      <c r="G2193" s="8" t="s">
        <v>163</v>
      </c>
      <c r="H2193" s="8">
        <v>46</v>
      </c>
      <c r="I2193" s="8" t="s">
        <v>165</v>
      </c>
      <c r="J2193" s="8" t="s">
        <v>160</v>
      </c>
    </row>
    <row r="2194" spans="1:10" x14ac:dyDescent="0.15">
      <c r="A2194" s="8">
        <v>2016</v>
      </c>
      <c r="B2194" s="9">
        <v>42038</v>
      </c>
      <c r="C2194" s="10">
        <v>644</v>
      </c>
      <c r="D2194" s="11">
        <v>46</v>
      </c>
      <c r="E2194" s="11">
        <v>54</v>
      </c>
      <c r="F2194" s="8" t="s">
        <v>162</v>
      </c>
      <c r="G2194" s="8" t="s">
        <v>163</v>
      </c>
      <c r="H2194" s="8">
        <v>46</v>
      </c>
      <c r="I2194" s="8" t="s">
        <v>165</v>
      </c>
      <c r="J2194" s="8" t="s">
        <v>160</v>
      </c>
    </row>
    <row r="2195" spans="1:10" x14ac:dyDescent="0.15">
      <c r="A2195" s="8">
        <v>2016</v>
      </c>
      <c r="B2195" s="9">
        <v>42039</v>
      </c>
      <c r="C2195" s="10">
        <v>643</v>
      </c>
      <c r="D2195" s="11">
        <v>46</v>
      </c>
      <c r="E2195" s="11">
        <v>54</v>
      </c>
      <c r="F2195" s="8" t="s">
        <v>162</v>
      </c>
      <c r="G2195" s="8" t="s">
        <v>163</v>
      </c>
      <c r="H2195" s="8">
        <v>46</v>
      </c>
      <c r="I2195" s="8" t="s">
        <v>165</v>
      </c>
      <c r="J2195" s="8" t="s">
        <v>160</v>
      </c>
    </row>
    <row r="2196" spans="1:10" x14ac:dyDescent="0.15">
      <c r="A2196" s="8">
        <v>2016</v>
      </c>
      <c r="B2196" s="9">
        <v>42040</v>
      </c>
      <c r="C2196" s="10">
        <v>642</v>
      </c>
      <c r="D2196" s="11">
        <v>46</v>
      </c>
      <c r="E2196" s="11">
        <v>54</v>
      </c>
      <c r="F2196" s="8" t="s">
        <v>162</v>
      </c>
      <c r="G2196" s="8" t="s">
        <v>163</v>
      </c>
      <c r="H2196" s="8">
        <v>46</v>
      </c>
      <c r="I2196" s="8" t="s">
        <v>165</v>
      </c>
      <c r="J2196" s="8" t="s">
        <v>160</v>
      </c>
    </row>
    <row r="2197" spans="1:10" x14ac:dyDescent="0.15">
      <c r="A2197" s="8">
        <v>2016</v>
      </c>
      <c r="B2197" s="9">
        <v>42041</v>
      </c>
      <c r="C2197" s="10">
        <v>641</v>
      </c>
      <c r="D2197" s="11">
        <v>46</v>
      </c>
      <c r="E2197" s="11">
        <v>54</v>
      </c>
      <c r="F2197" s="8" t="s">
        <v>162</v>
      </c>
      <c r="G2197" s="8" t="s">
        <v>163</v>
      </c>
      <c r="H2197" s="8">
        <v>46</v>
      </c>
      <c r="I2197" s="8" t="s">
        <v>165</v>
      </c>
      <c r="J2197" s="8" t="s">
        <v>160</v>
      </c>
    </row>
    <row r="2198" spans="1:10" x14ac:dyDescent="0.15">
      <c r="A2198" s="8">
        <v>2016</v>
      </c>
      <c r="B2198" s="9">
        <v>42042</v>
      </c>
      <c r="C2198" s="10">
        <v>640</v>
      </c>
      <c r="D2198" s="11">
        <v>46</v>
      </c>
      <c r="E2198" s="11">
        <v>54</v>
      </c>
      <c r="F2198" s="8" t="s">
        <v>162</v>
      </c>
      <c r="G2198" s="8" t="s">
        <v>163</v>
      </c>
      <c r="H2198" s="8">
        <v>46</v>
      </c>
      <c r="I2198" s="8" t="s">
        <v>165</v>
      </c>
      <c r="J2198" s="8" t="s">
        <v>160</v>
      </c>
    </row>
    <row r="2199" spans="1:10" x14ac:dyDescent="0.15">
      <c r="A2199" s="8">
        <v>2016</v>
      </c>
      <c r="B2199" s="9">
        <v>42043</v>
      </c>
      <c r="C2199" s="10">
        <v>639</v>
      </c>
      <c r="D2199" s="11">
        <v>46</v>
      </c>
      <c r="E2199" s="11">
        <v>54</v>
      </c>
      <c r="F2199" s="8" t="s">
        <v>162</v>
      </c>
      <c r="G2199" s="8" t="s">
        <v>163</v>
      </c>
      <c r="H2199" s="8">
        <v>46</v>
      </c>
      <c r="I2199" s="8" t="s">
        <v>165</v>
      </c>
      <c r="J2199" s="8" t="s">
        <v>160</v>
      </c>
    </row>
    <row r="2200" spans="1:10" x14ac:dyDescent="0.15">
      <c r="A2200" s="8">
        <v>2016</v>
      </c>
      <c r="B2200" s="9">
        <v>42044</v>
      </c>
      <c r="C2200" s="10">
        <v>638</v>
      </c>
      <c r="D2200" s="11">
        <v>46</v>
      </c>
      <c r="E2200" s="11">
        <v>54</v>
      </c>
      <c r="F2200" s="8" t="s">
        <v>162</v>
      </c>
      <c r="G2200" s="8" t="s">
        <v>163</v>
      </c>
      <c r="H2200" s="8">
        <v>46</v>
      </c>
      <c r="I2200" s="8" t="s">
        <v>165</v>
      </c>
      <c r="J2200" s="8" t="s">
        <v>160</v>
      </c>
    </row>
    <row r="2201" spans="1:10" x14ac:dyDescent="0.15">
      <c r="A2201" s="8">
        <v>2016</v>
      </c>
      <c r="B2201" s="9">
        <v>42045</v>
      </c>
      <c r="C2201" s="10">
        <v>637</v>
      </c>
      <c r="D2201" s="11">
        <v>46</v>
      </c>
      <c r="E2201" s="11">
        <v>54</v>
      </c>
      <c r="F2201" s="8" t="s">
        <v>162</v>
      </c>
      <c r="G2201" s="8" t="s">
        <v>163</v>
      </c>
      <c r="H2201" s="8">
        <v>46</v>
      </c>
      <c r="I2201" s="8" t="s">
        <v>165</v>
      </c>
      <c r="J2201" s="8" t="s">
        <v>160</v>
      </c>
    </row>
    <row r="2202" spans="1:10" x14ac:dyDescent="0.15">
      <c r="A2202" s="8">
        <v>2016</v>
      </c>
      <c r="B2202" s="9">
        <v>42046</v>
      </c>
      <c r="C2202" s="10">
        <v>636</v>
      </c>
      <c r="D2202" s="11">
        <v>46</v>
      </c>
      <c r="E2202" s="11">
        <v>54</v>
      </c>
      <c r="F2202" s="8" t="s">
        <v>162</v>
      </c>
      <c r="G2202" s="8" t="s">
        <v>163</v>
      </c>
      <c r="H2202" s="8">
        <v>46</v>
      </c>
      <c r="I2202" s="8" t="s">
        <v>165</v>
      </c>
      <c r="J2202" s="8" t="s">
        <v>160</v>
      </c>
    </row>
    <row r="2203" spans="1:10" x14ac:dyDescent="0.15">
      <c r="A2203" s="8">
        <v>2016</v>
      </c>
      <c r="B2203" s="9">
        <v>42047</v>
      </c>
      <c r="C2203" s="10">
        <v>635</v>
      </c>
      <c r="D2203" s="11">
        <v>46</v>
      </c>
      <c r="E2203" s="11">
        <v>54</v>
      </c>
      <c r="F2203" s="8" t="s">
        <v>162</v>
      </c>
      <c r="G2203" s="8" t="s">
        <v>163</v>
      </c>
      <c r="H2203" s="8">
        <v>46</v>
      </c>
      <c r="I2203" s="8" t="s">
        <v>165</v>
      </c>
      <c r="J2203" s="8" t="s">
        <v>160</v>
      </c>
    </row>
    <row r="2204" spans="1:10" x14ac:dyDescent="0.15">
      <c r="A2204" s="8">
        <v>2016</v>
      </c>
      <c r="B2204" s="9">
        <v>42048</v>
      </c>
      <c r="C2204" s="10">
        <v>634</v>
      </c>
      <c r="D2204" s="11">
        <v>46</v>
      </c>
      <c r="E2204" s="11">
        <v>54</v>
      </c>
      <c r="F2204" s="8" t="s">
        <v>162</v>
      </c>
      <c r="G2204" s="8" t="s">
        <v>163</v>
      </c>
      <c r="H2204" s="8">
        <v>46</v>
      </c>
      <c r="I2204" s="8" t="s">
        <v>165</v>
      </c>
      <c r="J2204" s="8" t="s">
        <v>160</v>
      </c>
    </row>
    <row r="2205" spans="1:10" x14ac:dyDescent="0.15">
      <c r="A2205" s="8">
        <v>2016</v>
      </c>
      <c r="B2205" s="9">
        <v>42049</v>
      </c>
      <c r="C2205" s="10">
        <v>633</v>
      </c>
      <c r="D2205" s="11">
        <v>46</v>
      </c>
      <c r="E2205" s="11">
        <v>54</v>
      </c>
      <c r="F2205" s="8" t="s">
        <v>162</v>
      </c>
      <c r="G2205" s="8" t="s">
        <v>163</v>
      </c>
      <c r="H2205" s="8">
        <v>46</v>
      </c>
      <c r="I2205" s="8" t="s">
        <v>165</v>
      </c>
      <c r="J2205" s="8" t="s">
        <v>160</v>
      </c>
    </row>
    <row r="2206" spans="1:10" x14ac:dyDescent="0.15">
      <c r="A2206" s="8">
        <v>2016</v>
      </c>
      <c r="B2206" s="9">
        <v>42050</v>
      </c>
      <c r="C2206" s="10">
        <v>632</v>
      </c>
      <c r="D2206" s="11">
        <v>46</v>
      </c>
      <c r="E2206" s="11">
        <v>54</v>
      </c>
      <c r="F2206" s="8" t="s">
        <v>162</v>
      </c>
      <c r="G2206" s="8" t="s">
        <v>163</v>
      </c>
      <c r="H2206" s="8">
        <v>46</v>
      </c>
      <c r="I2206" s="8" t="s">
        <v>165</v>
      </c>
      <c r="J2206" s="8" t="s">
        <v>160</v>
      </c>
    </row>
    <row r="2207" spans="1:10" x14ac:dyDescent="0.15">
      <c r="A2207" s="8">
        <v>2016</v>
      </c>
      <c r="B2207" s="9">
        <v>42051</v>
      </c>
      <c r="C2207" s="10">
        <v>631</v>
      </c>
      <c r="D2207" s="11">
        <v>46</v>
      </c>
      <c r="E2207" s="11">
        <v>54</v>
      </c>
      <c r="F2207" s="8" t="s">
        <v>162</v>
      </c>
      <c r="G2207" s="8" t="s">
        <v>163</v>
      </c>
      <c r="H2207" s="8">
        <v>46</v>
      </c>
      <c r="I2207" s="8" t="s">
        <v>165</v>
      </c>
      <c r="J2207" s="8" t="s">
        <v>160</v>
      </c>
    </row>
    <row r="2208" spans="1:10" x14ac:dyDescent="0.15">
      <c r="A2208" s="8">
        <v>2016</v>
      </c>
      <c r="B2208" s="9">
        <v>42052</v>
      </c>
      <c r="C2208" s="10">
        <v>630</v>
      </c>
      <c r="D2208" s="11">
        <v>46</v>
      </c>
      <c r="E2208" s="11">
        <v>54</v>
      </c>
      <c r="F2208" s="8" t="s">
        <v>162</v>
      </c>
      <c r="G2208" s="8" t="s">
        <v>163</v>
      </c>
      <c r="H2208" s="8">
        <v>46</v>
      </c>
      <c r="I2208" s="8" t="s">
        <v>165</v>
      </c>
      <c r="J2208" s="8" t="s">
        <v>160</v>
      </c>
    </row>
    <row r="2209" spans="1:10" x14ac:dyDescent="0.15">
      <c r="A2209" s="8">
        <v>2016</v>
      </c>
      <c r="B2209" s="9">
        <v>42053</v>
      </c>
      <c r="C2209" s="10">
        <v>629</v>
      </c>
      <c r="D2209" s="11">
        <v>46</v>
      </c>
      <c r="E2209" s="11">
        <v>54</v>
      </c>
      <c r="F2209" s="8" t="s">
        <v>162</v>
      </c>
      <c r="G2209" s="8" t="s">
        <v>163</v>
      </c>
      <c r="H2209" s="8">
        <v>46</v>
      </c>
      <c r="I2209" s="8" t="s">
        <v>165</v>
      </c>
      <c r="J2209" s="8" t="s">
        <v>160</v>
      </c>
    </row>
    <row r="2210" spans="1:10" x14ac:dyDescent="0.15">
      <c r="A2210" s="8">
        <v>2016</v>
      </c>
      <c r="B2210" s="9">
        <v>42054</v>
      </c>
      <c r="C2210" s="10">
        <v>628</v>
      </c>
      <c r="D2210" s="11">
        <v>46</v>
      </c>
      <c r="E2210" s="11">
        <v>54</v>
      </c>
      <c r="F2210" s="8" t="s">
        <v>162</v>
      </c>
      <c r="G2210" s="8" t="s">
        <v>163</v>
      </c>
      <c r="H2210" s="8">
        <v>46</v>
      </c>
      <c r="I2210" s="8" t="s">
        <v>165</v>
      </c>
      <c r="J2210" s="8" t="s">
        <v>160</v>
      </c>
    </row>
    <row r="2211" spans="1:10" x14ac:dyDescent="0.15">
      <c r="A2211" s="8">
        <v>2016</v>
      </c>
      <c r="B2211" s="9">
        <v>42055</v>
      </c>
      <c r="C2211" s="10">
        <v>627</v>
      </c>
      <c r="D2211" s="11">
        <v>46</v>
      </c>
      <c r="E2211" s="11">
        <v>54</v>
      </c>
      <c r="F2211" s="8" t="s">
        <v>162</v>
      </c>
      <c r="G2211" s="8" t="s">
        <v>163</v>
      </c>
      <c r="H2211" s="8">
        <v>46</v>
      </c>
      <c r="I2211" s="8" t="s">
        <v>165</v>
      </c>
      <c r="J2211" s="8" t="s">
        <v>160</v>
      </c>
    </row>
    <row r="2212" spans="1:10" x14ac:dyDescent="0.15">
      <c r="A2212" s="8">
        <v>2016</v>
      </c>
      <c r="B2212" s="9">
        <v>42056</v>
      </c>
      <c r="C2212" s="10">
        <v>626</v>
      </c>
      <c r="D2212" s="11">
        <v>46</v>
      </c>
      <c r="E2212" s="11">
        <v>54</v>
      </c>
      <c r="F2212" s="8" t="s">
        <v>162</v>
      </c>
      <c r="G2212" s="8" t="s">
        <v>163</v>
      </c>
      <c r="H2212" s="8">
        <v>46</v>
      </c>
      <c r="I2212" s="8" t="s">
        <v>165</v>
      </c>
      <c r="J2212" s="8" t="s">
        <v>160</v>
      </c>
    </row>
    <row r="2213" spans="1:10" x14ac:dyDescent="0.15">
      <c r="A2213" s="8">
        <v>2016</v>
      </c>
      <c r="B2213" s="9">
        <v>42057</v>
      </c>
      <c r="C2213" s="10">
        <v>625</v>
      </c>
      <c r="D2213" s="11">
        <v>46</v>
      </c>
      <c r="E2213" s="11">
        <v>54</v>
      </c>
      <c r="F2213" s="8" t="s">
        <v>162</v>
      </c>
      <c r="G2213" s="8" t="s">
        <v>163</v>
      </c>
      <c r="H2213" s="8">
        <v>46</v>
      </c>
      <c r="I2213" s="8" t="s">
        <v>165</v>
      </c>
      <c r="J2213" s="8" t="s">
        <v>160</v>
      </c>
    </row>
    <row r="2214" spans="1:10" x14ac:dyDescent="0.15">
      <c r="A2214" s="8">
        <v>2016</v>
      </c>
      <c r="B2214" s="9">
        <v>42058</v>
      </c>
      <c r="C2214" s="10">
        <v>624</v>
      </c>
      <c r="D2214" s="11">
        <v>46</v>
      </c>
      <c r="E2214" s="11">
        <v>54</v>
      </c>
      <c r="F2214" s="8" t="s">
        <v>162</v>
      </c>
      <c r="G2214" s="8" t="s">
        <v>163</v>
      </c>
      <c r="H2214" s="8">
        <v>46</v>
      </c>
      <c r="I2214" s="8" t="s">
        <v>165</v>
      </c>
      <c r="J2214" s="8" t="s">
        <v>160</v>
      </c>
    </row>
    <row r="2215" spans="1:10" x14ac:dyDescent="0.15">
      <c r="A2215" s="8">
        <v>2016</v>
      </c>
      <c r="B2215" s="9">
        <v>42059</v>
      </c>
      <c r="C2215" s="10">
        <v>623</v>
      </c>
      <c r="D2215" s="11">
        <v>46</v>
      </c>
      <c r="E2215" s="11">
        <v>54</v>
      </c>
      <c r="F2215" s="8" t="s">
        <v>162</v>
      </c>
      <c r="G2215" s="8" t="s">
        <v>163</v>
      </c>
      <c r="H2215" s="8">
        <v>46</v>
      </c>
      <c r="I2215" s="8" t="s">
        <v>165</v>
      </c>
      <c r="J2215" s="8" t="s">
        <v>160</v>
      </c>
    </row>
    <row r="2216" spans="1:10" x14ac:dyDescent="0.15">
      <c r="A2216" s="8">
        <v>2016</v>
      </c>
      <c r="B2216" s="9">
        <v>42060</v>
      </c>
      <c r="C2216" s="10">
        <v>622</v>
      </c>
      <c r="D2216" s="11">
        <v>46</v>
      </c>
      <c r="E2216" s="11">
        <v>54</v>
      </c>
      <c r="F2216" s="8" t="s">
        <v>162</v>
      </c>
      <c r="G2216" s="8" t="s">
        <v>163</v>
      </c>
      <c r="H2216" s="8">
        <v>46</v>
      </c>
      <c r="I2216" s="8" t="s">
        <v>165</v>
      </c>
      <c r="J2216" s="8" t="s">
        <v>160</v>
      </c>
    </row>
    <row r="2217" spans="1:10" x14ac:dyDescent="0.15">
      <c r="A2217" s="8">
        <v>2016</v>
      </c>
      <c r="B2217" s="9">
        <v>42061</v>
      </c>
      <c r="C2217" s="10">
        <v>621</v>
      </c>
      <c r="D2217" s="11">
        <v>46</v>
      </c>
      <c r="E2217" s="11">
        <v>54</v>
      </c>
      <c r="F2217" s="8" t="s">
        <v>162</v>
      </c>
      <c r="G2217" s="8" t="s">
        <v>163</v>
      </c>
      <c r="H2217" s="8">
        <v>46</v>
      </c>
      <c r="I2217" s="8" t="s">
        <v>165</v>
      </c>
      <c r="J2217" s="8" t="s">
        <v>160</v>
      </c>
    </row>
    <row r="2218" spans="1:10" x14ac:dyDescent="0.15">
      <c r="A2218" s="8">
        <v>2016</v>
      </c>
      <c r="B2218" s="9">
        <v>42062</v>
      </c>
      <c r="C2218" s="10">
        <v>620</v>
      </c>
      <c r="D2218" s="11">
        <v>46</v>
      </c>
      <c r="E2218" s="11">
        <v>54</v>
      </c>
      <c r="F2218" s="8" t="s">
        <v>162</v>
      </c>
      <c r="G2218" s="8" t="s">
        <v>163</v>
      </c>
      <c r="H2218" s="8">
        <v>46</v>
      </c>
      <c r="I2218" s="8" t="s">
        <v>165</v>
      </c>
      <c r="J2218" s="8" t="s">
        <v>160</v>
      </c>
    </row>
    <row r="2219" spans="1:10" x14ac:dyDescent="0.15">
      <c r="A2219" s="8">
        <v>2016</v>
      </c>
      <c r="B2219" s="9">
        <v>42063</v>
      </c>
      <c r="C2219" s="10">
        <v>619</v>
      </c>
      <c r="D2219" s="11">
        <v>46</v>
      </c>
      <c r="E2219" s="11">
        <v>54</v>
      </c>
      <c r="F2219" s="8" t="s">
        <v>162</v>
      </c>
      <c r="G2219" s="8" t="s">
        <v>163</v>
      </c>
      <c r="H2219" s="8">
        <v>46</v>
      </c>
      <c r="I2219" s="8" t="s">
        <v>165</v>
      </c>
      <c r="J2219" s="8" t="s">
        <v>160</v>
      </c>
    </row>
    <row r="2220" spans="1:10" x14ac:dyDescent="0.15">
      <c r="A2220" s="8">
        <v>2016</v>
      </c>
      <c r="B2220" s="9">
        <v>42064</v>
      </c>
      <c r="C2220" s="10">
        <v>618</v>
      </c>
      <c r="D2220" s="11">
        <v>46</v>
      </c>
      <c r="E2220" s="11">
        <v>54</v>
      </c>
      <c r="F2220" s="8" t="s">
        <v>162</v>
      </c>
      <c r="G2220" s="8" t="s">
        <v>163</v>
      </c>
      <c r="H2220" s="8">
        <v>46</v>
      </c>
      <c r="I2220" s="8" t="s">
        <v>165</v>
      </c>
      <c r="J2220" s="8" t="s">
        <v>160</v>
      </c>
    </row>
    <row r="2221" spans="1:10" x14ac:dyDescent="0.15">
      <c r="A2221" s="8">
        <v>2016</v>
      </c>
      <c r="B2221" s="9">
        <v>42065</v>
      </c>
      <c r="C2221" s="10">
        <v>617</v>
      </c>
      <c r="D2221" s="11">
        <v>46</v>
      </c>
      <c r="E2221" s="11">
        <v>54</v>
      </c>
      <c r="F2221" s="8" t="s">
        <v>162</v>
      </c>
      <c r="G2221" s="8" t="s">
        <v>163</v>
      </c>
      <c r="H2221" s="8">
        <v>46</v>
      </c>
      <c r="I2221" s="8" t="s">
        <v>165</v>
      </c>
      <c r="J2221" s="8" t="s">
        <v>160</v>
      </c>
    </row>
    <row r="2222" spans="1:10" x14ac:dyDescent="0.15">
      <c r="A2222" s="8">
        <v>2016</v>
      </c>
      <c r="B2222" s="9">
        <v>42066</v>
      </c>
      <c r="C2222" s="10">
        <v>616</v>
      </c>
      <c r="D2222" s="11">
        <v>46</v>
      </c>
      <c r="E2222" s="11">
        <v>54</v>
      </c>
      <c r="F2222" s="8" t="s">
        <v>162</v>
      </c>
      <c r="G2222" s="8" t="s">
        <v>163</v>
      </c>
      <c r="H2222" s="8">
        <v>46</v>
      </c>
      <c r="I2222" s="8" t="s">
        <v>165</v>
      </c>
      <c r="J2222" s="8" t="s">
        <v>160</v>
      </c>
    </row>
    <row r="2223" spans="1:10" x14ac:dyDescent="0.15">
      <c r="A2223" s="8">
        <v>2016</v>
      </c>
      <c r="B2223" s="9">
        <v>42067</v>
      </c>
      <c r="C2223" s="10">
        <v>615</v>
      </c>
      <c r="D2223" s="11">
        <v>46</v>
      </c>
      <c r="E2223" s="11">
        <v>54</v>
      </c>
      <c r="F2223" s="8" t="s">
        <v>162</v>
      </c>
      <c r="G2223" s="8" t="s">
        <v>163</v>
      </c>
      <c r="H2223" s="8">
        <v>46</v>
      </c>
      <c r="I2223" s="8" t="s">
        <v>165</v>
      </c>
      <c r="J2223" s="8" t="s">
        <v>160</v>
      </c>
    </row>
    <row r="2224" spans="1:10" x14ac:dyDescent="0.15">
      <c r="A2224" s="8">
        <v>2016</v>
      </c>
      <c r="B2224" s="9">
        <v>42068</v>
      </c>
      <c r="C2224" s="10">
        <v>614</v>
      </c>
      <c r="D2224" s="11">
        <v>46</v>
      </c>
      <c r="E2224" s="11">
        <v>54</v>
      </c>
      <c r="F2224" s="8" t="s">
        <v>162</v>
      </c>
      <c r="G2224" s="8" t="s">
        <v>163</v>
      </c>
      <c r="H2224" s="8">
        <v>46</v>
      </c>
      <c r="I2224" s="8" t="s">
        <v>165</v>
      </c>
      <c r="J2224" s="8" t="s">
        <v>160</v>
      </c>
    </row>
    <row r="2225" spans="1:10" x14ac:dyDescent="0.15">
      <c r="A2225" s="8">
        <v>2016</v>
      </c>
      <c r="B2225" s="9">
        <v>42069</v>
      </c>
      <c r="C2225" s="10">
        <v>613</v>
      </c>
      <c r="D2225" s="11">
        <v>46</v>
      </c>
      <c r="E2225" s="11">
        <v>54</v>
      </c>
      <c r="F2225" s="8" t="s">
        <v>162</v>
      </c>
      <c r="G2225" s="8" t="s">
        <v>163</v>
      </c>
      <c r="H2225" s="8">
        <v>46</v>
      </c>
      <c r="I2225" s="8" t="s">
        <v>165</v>
      </c>
      <c r="J2225" s="8" t="s">
        <v>160</v>
      </c>
    </row>
    <row r="2226" spans="1:10" x14ac:dyDescent="0.15">
      <c r="A2226" s="8">
        <v>2016</v>
      </c>
      <c r="B2226" s="9">
        <v>42070</v>
      </c>
      <c r="C2226" s="10">
        <v>612</v>
      </c>
      <c r="D2226" s="11">
        <v>46</v>
      </c>
      <c r="E2226" s="11">
        <v>54</v>
      </c>
      <c r="F2226" s="8" t="s">
        <v>162</v>
      </c>
      <c r="G2226" s="8" t="s">
        <v>163</v>
      </c>
      <c r="H2226" s="8">
        <v>46</v>
      </c>
      <c r="I2226" s="8" t="s">
        <v>165</v>
      </c>
      <c r="J2226" s="8" t="s">
        <v>160</v>
      </c>
    </row>
    <row r="2227" spans="1:10" x14ac:dyDescent="0.15">
      <c r="A2227" s="8">
        <v>2016</v>
      </c>
      <c r="B2227" s="9">
        <v>42071</v>
      </c>
      <c r="C2227" s="10">
        <v>611</v>
      </c>
      <c r="D2227" s="11">
        <v>46</v>
      </c>
      <c r="E2227" s="11">
        <v>54</v>
      </c>
      <c r="F2227" s="8" t="s">
        <v>162</v>
      </c>
      <c r="G2227" s="8" t="s">
        <v>163</v>
      </c>
      <c r="H2227" s="8">
        <v>46</v>
      </c>
      <c r="I2227" s="8" t="s">
        <v>165</v>
      </c>
      <c r="J2227" s="8" t="s">
        <v>160</v>
      </c>
    </row>
    <row r="2228" spans="1:10" x14ac:dyDescent="0.15">
      <c r="A2228" s="8">
        <v>2016</v>
      </c>
      <c r="B2228" s="9">
        <v>42072</v>
      </c>
      <c r="C2228" s="10">
        <v>610</v>
      </c>
      <c r="D2228" s="11">
        <v>46</v>
      </c>
      <c r="E2228" s="11">
        <v>54</v>
      </c>
      <c r="F2228" s="8" t="s">
        <v>162</v>
      </c>
      <c r="G2228" s="8" t="s">
        <v>163</v>
      </c>
      <c r="H2228" s="8">
        <v>46</v>
      </c>
      <c r="I2228" s="8" t="s">
        <v>165</v>
      </c>
      <c r="J2228" s="8" t="s">
        <v>160</v>
      </c>
    </row>
    <row r="2229" spans="1:10" x14ac:dyDescent="0.15">
      <c r="A2229" s="8">
        <v>2016</v>
      </c>
      <c r="B2229" s="9">
        <v>42073</v>
      </c>
      <c r="C2229" s="10">
        <v>609</v>
      </c>
      <c r="D2229" s="11">
        <v>46</v>
      </c>
      <c r="E2229" s="11">
        <v>54</v>
      </c>
      <c r="F2229" s="8" t="s">
        <v>162</v>
      </c>
      <c r="G2229" s="8" t="s">
        <v>163</v>
      </c>
      <c r="H2229" s="8">
        <v>46</v>
      </c>
      <c r="I2229" s="8" t="s">
        <v>165</v>
      </c>
      <c r="J2229" s="8" t="s">
        <v>160</v>
      </c>
    </row>
    <row r="2230" spans="1:10" x14ac:dyDescent="0.15">
      <c r="A2230" s="8">
        <v>2016</v>
      </c>
      <c r="B2230" s="9">
        <v>42074</v>
      </c>
      <c r="C2230" s="10">
        <v>608</v>
      </c>
      <c r="D2230" s="11">
        <v>46</v>
      </c>
      <c r="E2230" s="11">
        <v>54</v>
      </c>
      <c r="F2230" s="8" t="s">
        <v>162</v>
      </c>
      <c r="G2230" s="8" t="s">
        <v>163</v>
      </c>
      <c r="H2230" s="8">
        <v>46</v>
      </c>
      <c r="I2230" s="8" t="s">
        <v>165</v>
      </c>
      <c r="J2230" s="8" t="s">
        <v>160</v>
      </c>
    </row>
    <row r="2231" spans="1:10" x14ac:dyDescent="0.15">
      <c r="A2231" s="8">
        <v>2016</v>
      </c>
      <c r="B2231" s="9">
        <v>42075</v>
      </c>
      <c r="C2231" s="10">
        <v>607</v>
      </c>
      <c r="D2231" s="11">
        <v>46</v>
      </c>
      <c r="E2231" s="11">
        <v>54</v>
      </c>
      <c r="F2231" s="8" t="s">
        <v>162</v>
      </c>
      <c r="G2231" s="8" t="s">
        <v>163</v>
      </c>
      <c r="H2231" s="8">
        <v>46</v>
      </c>
      <c r="I2231" s="8" t="s">
        <v>165</v>
      </c>
      <c r="J2231" s="8" t="s">
        <v>160</v>
      </c>
    </row>
    <row r="2232" spans="1:10" x14ac:dyDescent="0.15">
      <c r="A2232" s="8">
        <v>2016</v>
      </c>
      <c r="B2232" s="9">
        <v>42076</v>
      </c>
      <c r="C2232" s="10">
        <v>606</v>
      </c>
      <c r="D2232" s="11">
        <v>46</v>
      </c>
      <c r="E2232" s="11">
        <v>54</v>
      </c>
      <c r="F2232" s="8" t="s">
        <v>162</v>
      </c>
      <c r="G2232" s="8" t="s">
        <v>163</v>
      </c>
      <c r="H2232" s="8">
        <v>46</v>
      </c>
      <c r="I2232" s="8" t="s">
        <v>165</v>
      </c>
      <c r="J2232" s="8" t="s">
        <v>160</v>
      </c>
    </row>
    <row r="2233" spans="1:10" x14ac:dyDescent="0.15">
      <c r="A2233" s="8">
        <v>2016</v>
      </c>
      <c r="B2233" s="9">
        <v>42077</v>
      </c>
      <c r="C2233" s="10">
        <v>605</v>
      </c>
      <c r="D2233" s="11">
        <v>46</v>
      </c>
      <c r="E2233" s="11">
        <v>54</v>
      </c>
      <c r="F2233" s="8" t="s">
        <v>162</v>
      </c>
      <c r="G2233" s="8" t="s">
        <v>163</v>
      </c>
      <c r="H2233" s="8">
        <v>46</v>
      </c>
      <c r="I2233" s="8" t="s">
        <v>165</v>
      </c>
      <c r="J2233" s="8" t="s">
        <v>160</v>
      </c>
    </row>
    <row r="2234" spans="1:10" x14ac:dyDescent="0.15">
      <c r="A2234" s="8">
        <v>2016</v>
      </c>
      <c r="B2234" s="9">
        <v>42078</v>
      </c>
      <c r="C2234" s="10">
        <v>604</v>
      </c>
      <c r="D2234" s="11">
        <v>46</v>
      </c>
      <c r="E2234" s="11">
        <v>54</v>
      </c>
      <c r="F2234" s="8" t="s">
        <v>162</v>
      </c>
      <c r="G2234" s="8" t="s">
        <v>163</v>
      </c>
      <c r="H2234" s="8">
        <v>46</v>
      </c>
      <c r="I2234" s="8" t="s">
        <v>165</v>
      </c>
      <c r="J2234" s="8" t="s">
        <v>160</v>
      </c>
    </row>
    <row r="2235" spans="1:10" x14ac:dyDescent="0.15">
      <c r="A2235" s="8">
        <v>2016</v>
      </c>
      <c r="B2235" s="9">
        <v>42079</v>
      </c>
      <c r="C2235" s="10">
        <v>603</v>
      </c>
      <c r="D2235" s="11">
        <v>46</v>
      </c>
      <c r="E2235" s="11">
        <v>54</v>
      </c>
      <c r="F2235" s="8" t="s">
        <v>162</v>
      </c>
      <c r="G2235" s="8" t="s">
        <v>163</v>
      </c>
      <c r="H2235" s="8">
        <v>46</v>
      </c>
      <c r="I2235" s="8" t="s">
        <v>165</v>
      </c>
      <c r="J2235" s="8" t="s">
        <v>160</v>
      </c>
    </row>
    <row r="2236" spans="1:10" x14ac:dyDescent="0.15">
      <c r="A2236" s="8">
        <v>2016</v>
      </c>
      <c r="B2236" s="9">
        <v>42080</v>
      </c>
      <c r="C2236" s="10">
        <v>602</v>
      </c>
      <c r="D2236" s="11">
        <v>46</v>
      </c>
      <c r="E2236" s="11">
        <v>54</v>
      </c>
      <c r="F2236" s="8" t="s">
        <v>162</v>
      </c>
      <c r="G2236" s="8" t="s">
        <v>163</v>
      </c>
      <c r="H2236" s="8">
        <v>46</v>
      </c>
      <c r="I2236" s="8" t="s">
        <v>165</v>
      </c>
      <c r="J2236" s="8" t="s">
        <v>160</v>
      </c>
    </row>
    <row r="2237" spans="1:10" x14ac:dyDescent="0.15">
      <c r="A2237" s="8">
        <v>2016</v>
      </c>
      <c r="B2237" s="9">
        <v>42081</v>
      </c>
      <c r="C2237" s="10">
        <v>601</v>
      </c>
      <c r="D2237" s="11">
        <v>46</v>
      </c>
      <c r="E2237" s="11">
        <v>54</v>
      </c>
      <c r="F2237" s="8" t="s">
        <v>162</v>
      </c>
      <c r="G2237" s="8" t="s">
        <v>163</v>
      </c>
      <c r="H2237" s="8">
        <v>46</v>
      </c>
      <c r="I2237" s="8" t="s">
        <v>165</v>
      </c>
      <c r="J2237" s="8" t="s">
        <v>160</v>
      </c>
    </row>
    <row r="2238" spans="1:10" x14ac:dyDescent="0.15">
      <c r="A2238" s="8">
        <v>2016</v>
      </c>
      <c r="B2238" s="9">
        <v>42082</v>
      </c>
      <c r="C2238" s="10">
        <v>600</v>
      </c>
      <c r="D2238" s="11">
        <v>46</v>
      </c>
      <c r="E2238" s="11">
        <v>54</v>
      </c>
      <c r="F2238" s="8" t="s">
        <v>162</v>
      </c>
      <c r="G2238" s="8" t="s">
        <v>163</v>
      </c>
      <c r="H2238" s="8">
        <v>46</v>
      </c>
      <c r="I2238" s="8" t="s">
        <v>165</v>
      </c>
      <c r="J2238" s="8" t="s">
        <v>160</v>
      </c>
    </row>
    <row r="2239" spans="1:10" x14ac:dyDescent="0.15">
      <c r="A2239" s="8">
        <v>2016</v>
      </c>
      <c r="B2239" s="9">
        <v>42083</v>
      </c>
      <c r="C2239" s="10">
        <v>599</v>
      </c>
      <c r="D2239" s="11">
        <v>46</v>
      </c>
      <c r="E2239" s="11">
        <v>54</v>
      </c>
      <c r="F2239" s="8" t="s">
        <v>162</v>
      </c>
      <c r="G2239" s="8" t="s">
        <v>163</v>
      </c>
      <c r="H2239" s="8">
        <v>46</v>
      </c>
      <c r="I2239" s="8" t="s">
        <v>165</v>
      </c>
      <c r="J2239" s="8" t="s">
        <v>160</v>
      </c>
    </row>
    <row r="2240" spans="1:10" x14ac:dyDescent="0.15">
      <c r="A2240" s="8">
        <v>2016</v>
      </c>
      <c r="B2240" s="9">
        <v>42084</v>
      </c>
      <c r="C2240" s="10">
        <v>598</v>
      </c>
      <c r="D2240" s="11">
        <v>46</v>
      </c>
      <c r="E2240" s="11">
        <v>54</v>
      </c>
      <c r="F2240" s="8" t="s">
        <v>162</v>
      </c>
      <c r="G2240" s="8" t="s">
        <v>163</v>
      </c>
      <c r="H2240" s="8">
        <v>46</v>
      </c>
      <c r="I2240" s="8" t="s">
        <v>165</v>
      </c>
      <c r="J2240" s="8" t="s">
        <v>160</v>
      </c>
    </row>
    <row r="2241" spans="1:10" x14ac:dyDescent="0.15">
      <c r="A2241" s="8">
        <v>2016</v>
      </c>
      <c r="B2241" s="9">
        <v>42085</v>
      </c>
      <c r="C2241" s="10">
        <v>597</v>
      </c>
      <c r="D2241" s="11">
        <v>46</v>
      </c>
      <c r="E2241" s="11">
        <v>54</v>
      </c>
      <c r="F2241" s="8" t="s">
        <v>162</v>
      </c>
      <c r="G2241" s="8" t="s">
        <v>163</v>
      </c>
      <c r="H2241" s="8">
        <v>46</v>
      </c>
      <c r="I2241" s="8" t="s">
        <v>165</v>
      </c>
      <c r="J2241" s="8" t="s">
        <v>160</v>
      </c>
    </row>
    <row r="2242" spans="1:10" x14ac:dyDescent="0.15">
      <c r="A2242" s="8">
        <v>2016</v>
      </c>
      <c r="B2242" s="9">
        <v>42086</v>
      </c>
      <c r="C2242" s="10">
        <v>596</v>
      </c>
      <c r="D2242" s="11">
        <v>46</v>
      </c>
      <c r="E2242" s="11">
        <v>54</v>
      </c>
      <c r="F2242" s="8" t="s">
        <v>162</v>
      </c>
      <c r="G2242" s="8" t="s">
        <v>163</v>
      </c>
      <c r="H2242" s="8">
        <v>46</v>
      </c>
      <c r="I2242" s="8" t="s">
        <v>165</v>
      </c>
      <c r="J2242" s="8" t="s">
        <v>160</v>
      </c>
    </row>
    <row r="2243" spans="1:10" x14ac:dyDescent="0.15">
      <c r="A2243" s="8">
        <v>2016</v>
      </c>
      <c r="B2243" s="9">
        <v>42087</v>
      </c>
      <c r="C2243" s="10">
        <v>595</v>
      </c>
      <c r="D2243" s="11">
        <v>46</v>
      </c>
      <c r="E2243" s="11">
        <v>54</v>
      </c>
      <c r="F2243" s="8" t="s">
        <v>162</v>
      </c>
      <c r="G2243" s="8" t="s">
        <v>163</v>
      </c>
      <c r="H2243" s="8">
        <v>46</v>
      </c>
      <c r="I2243" s="8" t="s">
        <v>165</v>
      </c>
      <c r="J2243" s="8" t="s">
        <v>160</v>
      </c>
    </row>
    <row r="2244" spans="1:10" x14ac:dyDescent="0.15">
      <c r="A2244" s="8">
        <v>2016</v>
      </c>
      <c r="B2244" s="9">
        <v>42088</v>
      </c>
      <c r="C2244" s="10">
        <v>594</v>
      </c>
      <c r="D2244" s="11">
        <v>46</v>
      </c>
      <c r="E2244" s="11">
        <v>54</v>
      </c>
      <c r="F2244" s="8" t="s">
        <v>162</v>
      </c>
      <c r="G2244" s="8" t="s">
        <v>163</v>
      </c>
      <c r="H2244" s="8">
        <v>46</v>
      </c>
      <c r="I2244" s="8" t="s">
        <v>165</v>
      </c>
      <c r="J2244" s="8" t="s">
        <v>160</v>
      </c>
    </row>
    <row r="2245" spans="1:10" x14ac:dyDescent="0.15">
      <c r="A2245" s="8">
        <v>2016</v>
      </c>
      <c r="B2245" s="9">
        <v>42089</v>
      </c>
      <c r="C2245" s="10">
        <v>593</v>
      </c>
      <c r="D2245" s="11">
        <v>46</v>
      </c>
      <c r="E2245" s="11">
        <v>54</v>
      </c>
      <c r="F2245" s="8" t="s">
        <v>162</v>
      </c>
      <c r="G2245" s="8" t="s">
        <v>163</v>
      </c>
      <c r="H2245" s="8">
        <v>46</v>
      </c>
      <c r="I2245" s="8" t="s">
        <v>165</v>
      </c>
      <c r="J2245" s="8" t="s">
        <v>160</v>
      </c>
    </row>
    <row r="2246" spans="1:10" x14ac:dyDescent="0.15">
      <c r="A2246" s="8">
        <v>2016</v>
      </c>
      <c r="B2246" s="9">
        <v>42090</v>
      </c>
      <c r="C2246" s="10">
        <v>592</v>
      </c>
      <c r="D2246" s="11">
        <v>46</v>
      </c>
      <c r="E2246" s="11">
        <v>54</v>
      </c>
      <c r="F2246" s="8" t="s">
        <v>162</v>
      </c>
      <c r="G2246" s="8" t="s">
        <v>163</v>
      </c>
      <c r="H2246" s="8">
        <v>46</v>
      </c>
      <c r="I2246" s="8" t="s">
        <v>165</v>
      </c>
      <c r="J2246" s="8" t="s">
        <v>160</v>
      </c>
    </row>
    <row r="2247" spans="1:10" x14ac:dyDescent="0.15">
      <c r="A2247" s="8">
        <v>2016</v>
      </c>
      <c r="B2247" s="9">
        <v>42091</v>
      </c>
      <c r="C2247" s="10">
        <v>591</v>
      </c>
      <c r="D2247" s="11">
        <v>46</v>
      </c>
      <c r="E2247" s="11">
        <v>54</v>
      </c>
      <c r="F2247" s="8" t="s">
        <v>162</v>
      </c>
      <c r="G2247" s="8" t="s">
        <v>163</v>
      </c>
      <c r="H2247" s="8">
        <v>46</v>
      </c>
      <c r="I2247" s="8" t="s">
        <v>165</v>
      </c>
      <c r="J2247" s="8" t="s">
        <v>160</v>
      </c>
    </row>
    <row r="2248" spans="1:10" x14ac:dyDescent="0.15">
      <c r="A2248" s="8">
        <v>2016</v>
      </c>
      <c r="B2248" s="9">
        <v>42092</v>
      </c>
      <c r="C2248" s="10">
        <v>590</v>
      </c>
      <c r="D2248" s="11">
        <v>46</v>
      </c>
      <c r="E2248" s="11">
        <v>54</v>
      </c>
      <c r="F2248" s="8" t="s">
        <v>162</v>
      </c>
      <c r="G2248" s="8" t="s">
        <v>163</v>
      </c>
      <c r="H2248" s="8">
        <v>46</v>
      </c>
      <c r="I2248" s="8" t="s">
        <v>165</v>
      </c>
      <c r="J2248" s="8" t="s">
        <v>160</v>
      </c>
    </row>
    <row r="2249" spans="1:10" x14ac:dyDescent="0.15">
      <c r="A2249" s="8">
        <v>2016</v>
      </c>
      <c r="B2249" s="9">
        <v>42093</v>
      </c>
      <c r="C2249" s="10">
        <v>589</v>
      </c>
      <c r="D2249" s="11">
        <v>46</v>
      </c>
      <c r="E2249" s="11">
        <v>54</v>
      </c>
      <c r="F2249" s="8" t="s">
        <v>162</v>
      </c>
      <c r="G2249" s="8" t="s">
        <v>163</v>
      </c>
      <c r="H2249" s="8">
        <v>46</v>
      </c>
      <c r="I2249" s="8" t="s">
        <v>165</v>
      </c>
      <c r="J2249" s="8" t="s">
        <v>160</v>
      </c>
    </row>
    <row r="2250" spans="1:10" x14ac:dyDescent="0.15">
      <c r="A2250" s="8">
        <v>2016</v>
      </c>
      <c r="B2250" s="9">
        <v>42094</v>
      </c>
      <c r="C2250" s="10">
        <v>588</v>
      </c>
      <c r="D2250" s="11">
        <v>46</v>
      </c>
      <c r="E2250" s="11">
        <v>54</v>
      </c>
      <c r="F2250" s="8" t="s">
        <v>162</v>
      </c>
      <c r="G2250" s="8" t="s">
        <v>163</v>
      </c>
      <c r="H2250" s="8">
        <v>46</v>
      </c>
      <c r="I2250" s="8" t="s">
        <v>165</v>
      </c>
      <c r="J2250" s="8" t="s">
        <v>160</v>
      </c>
    </row>
    <row r="2251" spans="1:10" x14ac:dyDescent="0.15">
      <c r="A2251" s="8">
        <v>2016</v>
      </c>
      <c r="B2251" s="9">
        <v>42095</v>
      </c>
      <c r="C2251" s="10">
        <v>587</v>
      </c>
      <c r="D2251" s="11">
        <v>46</v>
      </c>
      <c r="E2251" s="11">
        <v>54</v>
      </c>
      <c r="F2251" s="8" t="s">
        <v>162</v>
      </c>
      <c r="G2251" s="8" t="s">
        <v>163</v>
      </c>
      <c r="H2251" s="8">
        <v>46</v>
      </c>
      <c r="I2251" s="8" t="s">
        <v>165</v>
      </c>
      <c r="J2251" s="8" t="s">
        <v>160</v>
      </c>
    </row>
    <row r="2252" spans="1:10" x14ac:dyDescent="0.15">
      <c r="A2252" s="8">
        <v>2016</v>
      </c>
      <c r="B2252" s="9">
        <v>42096</v>
      </c>
      <c r="C2252" s="10">
        <v>586</v>
      </c>
      <c r="D2252" s="11">
        <v>46</v>
      </c>
      <c r="E2252" s="11">
        <v>54</v>
      </c>
      <c r="F2252" s="8" t="s">
        <v>162</v>
      </c>
      <c r="G2252" s="8" t="s">
        <v>163</v>
      </c>
      <c r="H2252" s="8">
        <v>46</v>
      </c>
      <c r="I2252" s="8" t="s">
        <v>165</v>
      </c>
      <c r="J2252" s="8" t="s">
        <v>160</v>
      </c>
    </row>
    <row r="2253" spans="1:10" x14ac:dyDescent="0.15">
      <c r="A2253" s="8">
        <v>2016</v>
      </c>
      <c r="B2253" s="9">
        <v>42097</v>
      </c>
      <c r="C2253" s="10">
        <v>585</v>
      </c>
      <c r="D2253" s="11">
        <v>46</v>
      </c>
      <c r="E2253" s="11">
        <v>54</v>
      </c>
      <c r="F2253" s="8" t="s">
        <v>162</v>
      </c>
      <c r="G2253" s="8" t="s">
        <v>163</v>
      </c>
      <c r="H2253" s="8">
        <v>46</v>
      </c>
      <c r="I2253" s="8" t="s">
        <v>165</v>
      </c>
      <c r="J2253" s="8" t="s">
        <v>160</v>
      </c>
    </row>
    <row r="2254" spans="1:10" x14ac:dyDescent="0.15">
      <c r="A2254" s="8">
        <v>2016</v>
      </c>
      <c r="B2254" s="9">
        <v>42098</v>
      </c>
      <c r="C2254" s="10">
        <v>584</v>
      </c>
      <c r="D2254" s="11">
        <v>46</v>
      </c>
      <c r="E2254" s="11">
        <v>54</v>
      </c>
      <c r="F2254" s="8" t="s">
        <v>162</v>
      </c>
      <c r="G2254" s="8" t="s">
        <v>163</v>
      </c>
      <c r="H2254" s="8">
        <v>46</v>
      </c>
      <c r="I2254" s="8" t="s">
        <v>165</v>
      </c>
      <c r="J2254" s="8" t="s">
        <v>160</v>
      </c>
    </row>
    <row r="2255" spans="1:10" x14ac:dyDescent="0.15">
      <c r="A2255" s="8">
        <v>2016</v>
      </c>
      <c r="B2255" s="9">
        <v>42099</v>
      </c>
      <c r="C2255" s="10">
        <v>583</v>
      </c>
      <c r="D2255" s="11">
        <v>46</v>
      </c>
      <c r="E2255" s="11">
        <v>54</v>
      </c>
      <c r="F2255" s="8" t="s">
        <v>162</v>
      </c>
      <c r="G2255" s="8" t="s">
        <v>163</v>
      </c>
      <c r="H2255" s="8">
        <v>46</v>
      </c>
      <c r="I2255" s="8" t="s">
        <v>165</v>
      </c>
      <c r="J2255" s="8" t="s">
        <v>160</v>
      </c>
    </row>
    <row r="2256" spans="1:10" x14ac:dyDescent="0.15">
      <c r="A2256" s="8">
        <v>2016</v>
      </c>
      <c r="B2256" s="9">
        <v>42100</v>
      </c>
      <c r="C2256" s="10">
        <v>582</v>
      </c>
      <c r="D2256" s="11">
        <v>46</v>
      </c>
      <c r="E2256" s="11">
        <v>54</v>
      </c>
      <c r="F2256" s="8" t="s">
        <v>162</v>
      </c>
      <c r="G2256" s="8" t="s">
        <v>163</v>
      </c>
      <c r="H2256" s="8">
        <v>46</v>
      </c>
      <c r="I2256" s="8" t="s">
        <v>165</v>
      </c>
      <c r="J2256" s="8" t="s">
        <v>160</v>
      </c>
    </row>
    <row r="2257" spans="1:10" x14ac:dyDescent="0.15">
      <c r="A2257" s="8">
        <v>2016</v>
      </c>
      <c r="B2257" s="9">
        <v>42101</v>
      </c>
      <c r="C2257" s="10">
        <v>581</v>
      </c>
      <c r="D2257" s="11">
        <v>46</v>
      </c>
      <c r="E2257" s="11">
        <v>54</v>
      </c>
      <c r="F2257" s="8" t="s">
        <v>162</v>
      </c>
      <c r="G2257" s="8" t="s">
        <v>163</v>
      </c>
      <c r="H2257" s="8">
        <v>46</v>
      </c>
      <c r="I2257" s="8" t="s">
        <v>165</v>
      </c>
      <c r="J2257" s="8" t="s">
        <v>160</v>
      </c>
    </row>
    <row r="2258" spans="1:10" x14ac:dyDescent="0.15">
      <c r="A2258" s="8">
        <v>2016</v>
      </c>
      <c r="B2258" s="9">
        <v>42102</v>
      </c>
      <c r="C2258" s="10">
        <v>580</v>
      </c>
      <c r="D2258" s="11">
        <v>46</v>
      </c>
      <c r="E2258" s="11">
        <v>54</v>
      </c>
      <c r="F2258" s="8" t="s">
        <v>162</v>
      </c>
      <c r="G2258" s="8" t="s">
        <v>163</v>
      </c>
      <c r="H2258" s="8">
        <v>46</v>
      </c>
      <c r="I2258" s="8" t="s">
        <v>165</v>
      </c>
      <c r="J2258" s="8" t="s">
        <v>160</v>
      </c>
    </row>
    <row r="2259" spans="1:10" x14ac:dyDescent="0.15">
      <c r="A2259" s="8">
        <v>2016</v>
      </c>
      <c r="B2259" s="9">
        <v>42103</v>
      </c>
      <c r="C2259" s="10">
        <v>579</v>
      </c>
      <c r="D2259" s="11">
        <v>46</v>
      </c>
      <c r="E2259" s="11">
        <v>54</v>
      </c>
      <c r="F2259" s="8" t="s">
        <v>162</v>
      </c>
      <c r="G2259" s="8" t="s">
        <v>163</v>
      </c>
      <c r="H2259" s="8">
        <v>46</v>
      </c>
      <c r="I2259" s="8" t="s">
        <v>165</v>
      </c>
      <c r="J2259" s="8" t="s">
        <v>160</v>
      </c>
    </row>
    <row r="2260" spans="1:10" x14ac:dyDescent="0.15">
      <c r="A2260" s="8">
        <v>2016</v>
      </c>
      <c r="B2260" s="9">
        <v>42104</v>
      </c>
      <c r="C2260" s="10">
        <v>578</v>
      </c>
      <c r="D2260" s="11">
        <v>46</v>
      </c>
      <c r="E2260" s="11">
        <v>54</v>
      </c>
      <c r="F2260" s="8" t="s">
        <v>162</v>
      </c>
      <c r="G2260" s="8" t="s">
        <v>163</v>
      </c>
      <c r="H2260" s="8">
        <v>46</v>
      </c>
      <c r="I2260" s="8" t="s">
        <v>165</v>
      </c>
      <c r="J2260" s="8" t="s">
        <v>160</v>
      </c>
    </row>
    <row r="2261" spans="1:10" x14ac:dyDescent="0.15">
      <c r="A2261" s="8">
        <v>2016</v>
      </c>
      <c r="B2261" s="9">
        <v>42105</v>
      </c>
      <c r="C2261" s="10">
        <v>577</v>
      </c>
      <c r="D2261" s="11">
        <v>46</v>
      </c>
      <c r="E2261" s="11">
        <v>54</v>
      </c>
      <c r="F2261" s="8" t="s">
        <v>162</v>
      </c>
      <c r="G2261" s="8" t="s">
        <v>163</v>
      </c>
      <c r="H2261" s="8">
        <v>46</v>
      </c>
      <c r="I2261" s="8" t="s">
        <v>165</v>
      </c>
      <c r="J2261" s="8" t="s">
        <v>160</v>
      </c>
    </row>
    <row r="2262" spans="1:10" x14ac:dyDescent="0.15">
      <c r="A2262" s="8">
        <v>2016</v>
      </c>
      <c r="B2262" s="9">
        <v>42106</v>
      </c>
      <c r="C2262" s="10">
        <v>576</v>
      </c>
      <c r="D2262" s="11">
        <v>46</v>
      </c>
      <c r="E2262" s="11">
        <v>54</v>
      </c>
      <c r="F2262" s="8" t="s">
        <v>162</v>
      </c>
      <c r="G2262" s="8" t="s">
        <v>163</v>
      </c>
      <c r="H2262" s="8">
        <v>46</v>
      </c>
      <c r="I2262" s="8" t="s">
        <v>165</v>
      </c>
      <c r="J2262" s="8" t="s">
        <v>160</v>
      </c>
    </row>
    <row r="2263" spans="1:10" x14ac:dyDescent="0.15">
      <c r="A2263" s="8">
        <v>2016</v>
      </c>
      <c r="B2263" s="9">
        <v>42107</v>
      </c>
      <c r="C2263" s="10">
        <v>575</v>
      </c>
      <c r="D2263" s="11">
        <v>46</v>
      </c>
      <c r="E2263" s="11">
        <v>54</v>
      </c>
      <c r="F2263" s="8" t="s">
        <v>162</v>
      </c>
      <c r="G2263" s="8" t="s">
        <v>163</v>
      </c>
      <c r="H2263" s="8">
        <v>46</v>
      </c>
      <c r="I2263" s="8" t="s">
        <v>165</v>
      </c>
      <c r="J2263" s="8" t="s">
        <v>160</v>
      </c>
    </row>
    <row r="2264" spans="1:10" x14ac:dyDescent="0.15">
      <c r="A2264" s="8">
        <v>2016</v>
      </c>
      <c r="B2264" s="9">
        <v>42108</v>
      </c>
      <c r="C2264" s="10">
        <v>574</v>
      </c>
      <c r="D2264" s="11">
        <v>46</v>
      </c>
      <c r="E2264" s="11">
        <v>54</v>
      </c>
      <c r="F2264" s="8" t="s">
        <v>162</v>
      </c>
      <c r="G2264" s="8" t="s">
        <v>163</v>
      </c>
      <c r="H2264" s="8">
        <v>46</v>
      </c>
      <c r="I2264" s="8" t="s">
        <v>165</v>
      </c>
      <c r="J2264" s="8" t="s">
        <v>160</v>
      </c>
    </row>
    <row r="2265" spans="1:10" x14ac:dyDescent="0.15">
      <c r="A2265" s="8">
        <v>2016</v>
      </c>
      <c r="B2265" s="9">
        <v>42109</v>
      </c>
      <c r="C2265" s="10">
        <v>573</v>
      </c>
      <c r="D2265" s="11">
        <v>46</v>
      </c>
      <c r="E2265" s="11">
        <v>54</v>
      </c>
      <c r="F2265" s="8" t="s">
        <v>162</v>
      </c>
      <c r="G2265" s="8" t="s">
        <v>163</v>
      </c>
      <c r="H2265" s="8">
        <v>46</v>
      </c>
      <c r="I2265" s="8" t="s">
        <v>165</v>
      </c>
      <c r="J2265" s="8" t="s">
        <v>160</v>
      </c>
    </row>
    <row r="2266" spans="1:10" x14ac:dyDescent="0.15">
      <c r="A2266" s="8">
        <v>2016</v>
      </c>
      <c r="B2266" s="9">
        <v>42110</v>
      </c>
      <c r="C2266" s="10">
        <v>572</v>
      </c>
      <c r="D2266" s="11">
        <v>46</v>
      </c>
      <c r="E2266" s="11">
        <v>54</v>
      </c>
      <c r="F2266" s="8" t="s">
        <v>162</v>
      </c>
      <c r="G2266" s="8" t="s">
        <v>163</v>
      </c>
      <c r="H2266" s="8">
        <v>46</v>
      </c>
      <c r="I2266" s="8" t="s">
        <v>165</v>
      </c>
      <c r="J2266" s="8" t="s">
        <v>160</v>
      </c>
    </row>
    <row r="2267" spans="1:10" x14ac:dyDescent="0.15">
      <c r="A2267" s="8">
        <v>2016</v>
      </c>
      <c r="B2267" s="9">
        <v>42111</v>
      </c>
      <c r="C2267" s="10">
        <v>571</v>
      </c>
      <c r="D2267" s="11">
        <v>46</v>
      </c>
      <c r="E2267" s="11">
        <v>54</v>
      </c>
      <c r="F2267" s="8" t="s">
        <v>162</v>
      </c>
      <c r="G2267" s="8" t="s">
        <v>163</v>
      </c>
      <c r="H2267" s="8">
        <v>46</v>
      </c>
      <c r="I2267" s="8" t="s">
        <v>165</v>
      </c>
      <c r="J2267" s="8" t="s">
        <v>160</v>
      </c>
    </row>
    <row r="2268" spans="1:10" x14ac:dyDescent="0.15">
      <c r="A2268" s="8">
        <v>2016</v>
      </c>
      <c r="B2268" s="9">
        <v>42112</v>
      </c>
      <c r="C2268" s="10">
        <v>570</v>
      </c>
      <c r="D2268" s="11">
        <v>46</v>
      </c>
      <c r="E2268" s="11">
        <v>54</v>
      </c>
      <c r="F2268" s="8" t="s">
        <v>162</v>
      </c>
      <c r="G2268" s="8" t="s">
        <v>163</v>
      </c>
      <c r="H2268" s="8">
        <v>46</v>
      </c>
      <c r="I2268" s="8" t="s">
        <v>165</v>
      </c>
      <c r="J2268" s="8" t="s">
        <v>160</v>
      </c>
    </row>
    <row r="2269" spans="1:10" x14ac:dyDescent="0.15">
      <c r="A2269" s="8">
        <v>2016</v>
      </c>
      <c r="B2269" s="9">
        <v>42113</v>
      </c>
      <c r="C2269" s="10">
        <v>569</v>
      </c>
      <c r="D2269" s="11">
        <v>46</v>
      </c>
      <c r="E2269" s="11">
        <v>54</v>
      </c>
      <c r="F2269" s="8" t="s">
        <v>162</v>
      </c>
      <c r="G2269" s="8" t="s">
        <v>163</v>
      </c>
      <c r="H2269" s="8">
        <v>46</v>
      </c>
      <c r="I2269" s="8" t="s">
        <v>165</v>
      </c>
      <c r="J2269" s="8" t="s">
        <v>160</v>
      </c>
    </row>
    <row r="2270" spans="1:10" x14ac:dyDescent="0.15">
      <c r="A2270" s="8">
        <v>2016</v>
      </c>
      <c r="B2270" s="9">
        <v>42114</v>
      </c>
      <c r="C2270" s="10">
        <v>568</v>
      </c>
      <c r="D2270" s="11">
        <v>46</v>
      </c>
      <c r="E2270" s="11">
        <v>54</v>
      </c>
      <c r="F2270" s="8" t="s">
        <v>162</v>
      </c>
      <c r="G2270" s="8" t="s">
        <v>163</v>
      </c>
      <c r="H2270" s="8">
        <v>46</v>
      </c>
      <c r="I2270" s="8" t="s">
        <v>165</v>
      </c>
      <c r="J2270" s="8" t="s">
        <v>160</v>
      </c>
    </row>
    <row r="2271" spans="1:10" x14ac:dyDescent="0.15">
      <c r="A2271" s="8">
        <v>2016</v>
      </c>
      <c r="B2271" s="9">
        <v>42115</v>
      </c>
      <c r="C2271" s="10">
        <v>567</v>
      </c>
      <c r="D2271" s="11">
        <v>46</v>
      </c>
      <c r="E2271" s="11">
        <v>54</v>
      </c>
      <c r="F2271" s="8" t="s">
        <v>162</v>
      </c>
      <c r="G2271" s="8" t="s">
        <v>163</v>
      </c>
      <c r="H2271" s="8">
        <v>46</v>
      </c>
      <c r="I2271" s="8" t="s">
        <v>165</v>
      </c>
      <c r="J2271" s="8" t="s">
        <v>160</v>
      </c>
    </row>
    <row r="2272" spans="1:10" x14ac:dyDescent="0.15">
      <c r="A2272" s="8">
        <v>2016</v>
      </c>
      <c r="B2272" s="9">
        <v>42116</v>
      </c>
      <c r="C2272" s="10">
        <v>566</v>
      </c>
      <c r="D2272" s="11">
        <v>46</v>
      </c>
      <c r="E2272" s="11">
        <v>54</v>
      </c>
      <c r="F2272" s="8" t="s">
        <v>162</v>
      </c>
      <c r="G2272" s="8" t="s">
        <v>163</v>
      </c>
      <c r="H2272" s="8">
        <v>46</v>
      </c>
      <c r="I2272" s="8" t="s">
        <v>165</v>
      </c>
      <c r="J2272" s="8" t="s">
        <v>160</v>
      </c>
    </row>
    <row r="2273" spans="1:10" x14ac:dyDescent="0.15">
      <c r="A2273" s="8">
        <v>2016</v>
      </c>
      <c r="B2273" s="9">
        <v>42117</v>
      </c>
      <c r="C2273" s="10">
        <v>565</v>
      </c>
      <c r="D2273" s="11">
        <v>46</v>
      </c>
      <c r="E2273" s="11">
        <v>54</v>
      </c>
      <c r="F2273" s="8" t="s">
        <v>162</v>
      </c>
      <c r="G2273" s="8" t="s">
        <v>163</v>
      </c>
      <c r="H2273" s="8">
        <v>46</v>
      </c>
      <c r="I2273" s="8" t="s">
        <v>165</v>
      </c>
      <c r="J2273" s="8" t="s">
        <v>160</v>
      </c>
    </row>
    <row r="2274" spans="1:10" x14ac:dyDescent="0.15">
      <c r="A2274" s="8">
        <v>2016</v>
      </c>
      <c r="B2274" s="9">
        <v>42118</v>
      </c>
      <c r="C2274" s="10">
        <v>564</v>
      </c>
      <c r="D2274" s="11">
        <v>46</v>
      </c>
      <c r="E2274" s="11">
        <v>54</v>
      </c>
      <c r="F2274" s="8" t="s">
        <v>162</v>
      </c>
      <c r="G2274" s="8" t="s">
        <v>163</v>
      </c>
      <c r="H2274" s="8">
        <v>46</v>
      </c>
      <c r="I2274" s="8" t="s">
        <v>165</v>
      </c>
      <c r="J2274" s="8" t="s">
        <v>160</v>
      </c>
    </row>
    <row r="2275" spans="1:10" x14ac:dyDescent="0.15">
      <c r="A2275" s="8">
        <v>2016</v>
      </c>
      <c r="B2275" s="9">
        <v>42119</v>
      </c>
      <c r="C2275" s="10">
        <v>563</v>
      </c>
      <c r="D2275" s="11">
        <v>46</v>
      </c>
      <c r="E2275" s="11">
        <v>54</v>
      </c>
      <c r="F2275" s="8" t="s">
        <v>162</v>
      </c>
      <c r="G2275" s="8" t="s">
        <v>163</v>
      </c>
      <c r="H2275" s="8">
        <v>46</v>
      </c>
      <c r="I2275" s="8" t="s">
        <v>165</v>
      </c>
      <c r="J2275" s="8" t="s">
        <v>160</v>
      </c>
    </row>
    <row r="2276" spans="1:10" x14ac:dyDescent="0.15">
      <c r="A2276" s="8">
        <v>2016</v>
      </c>
      <c r="B2276" s="9">
        <v>42120</v>
      </c>
      <c r="C2276" s="10">
        <v>562</v>
      </c>
      <c r="D2276" s="11">
        <v>46</v>
      </c>
      <c r="E2276" s="11">
        <v>54</v>
      </c>
      <c r="F2276" s="8" t="s">
        <v>162</v>
      </c>
      <c r="G2276" s="8" t="s">
        <v>163</v>
      </c>
      <c r="H2276" s="8">
        <v>46</v>
      </c>
      <c r="I2276" s="8" t="s">
        <v>165</v>
      </c>
      <c r="J2276" s="8" t="s">
        <v>160</v>
      </c>
    </row>
    <row r="2277" spans="1:10" x14ac:dyDescent="0.15">
      <c r="A2277" s="8">
        <v>2016</v>
      </c>
      <c r="B2277" s="9">
        <v>42121</v>
      </c>
      <c r="C2277" s="10">
        <v>561</v>
      </c>
      <c r="D2277" s="11">
        <v>46</v>
      </c>
      <c r="E2277" s="11">
        <v>54</v>
      </c>
      <c r="F2277" s="8" t="s">
        <v>162</v>
      </c>
      <c r="G2277" s="8" t="s">
        <v>163</v>
      </c>
      <c r="H2277" s="8">
        <v>46</v>
      </c>
      <c r="I2277" s="8" t="s">
        <v>165</v>
      </c>
      <c r="J2277" s="8" t="s">
        <v>160</v>
      </c>
    </row>
    <row r="2278" spans="1:10" x14ac:dyDescent="0.15">
      <c r="A2278" s="8">
        <v>2016</v>
      </c>
      <c r="B2278" s="9">
        <v>42122</v>
      </c>
      <c r="C2278" s="10">
        <v>560</v>
      </c>
      <c r="D2278" s="11">
        <v>46</v>
      </c>
      <c r="E2278" s="11">
        <v>54</v>
      </c>
      <c r="F2278" s="8" t="s">
        <v>162</v>
      </c>
      <c r="G2278" s="8" t="s">
        <v>163</v>
      </c>
      <c r="H2278" s="8">
        <v>46</v>
      </c>
      <c r="I2278" s="8" t="s">
        <v>165</v>
      </c>
      <c r="J2278" s="8" t="s">
        <v>160</v>
      </c>
    </row>
    <row r="2279" spans="1:10" x14ac:dyDescent="0.15">
      <c r="A2279" s="8">
        <v>2016</v>
      </c>
      <c r="B2279" s="9">
        <v>42123</v>
      </c>
      <c r="C2279" s="10">
        <v>559</v>
      </c>
      <c r="D2279" s="11">
        <v>48.6</v>
      </c>
      <c r="E2279" s="11">
        <v>51.4</v>
      </c>
      <c r="F2279" s="8" t="s">
        <v>162</v>
      </c>
      <c r="G2279" s="8" t="s">
        <v>163</v>
      </c>
      <c r="H2279" s="8">
        <v>48.6</v>
      </c>
      <c r="I2279" s="8" t="s">
        <v>165</v>
      </c>
      <c r="J2279" s="8" t="s">
        <v>160</v>
      </c>
    </row>
    <row r="2280" spans="1:10" x14ac:dyDescent="0.15">
      <c r="A2280" s="8">
        <v>2016</v>
      </c>
      <c r="B2280" s="9">
        <v>42124</v>
      </c>
      <c r="C2280" s="10">
        <v>558</v>
      </c>
      <c r="D2280" s="11">
        <v>48.6</v>
      </c>
      <c r="E2280" s="11">
        <v>51.4</v>
      </c>
      <c r="F2280" s="8" t="s">
        <v>162</v>
      </c>
      <c r="G2280" s="8" t="s">
        <v>163</v>
      </c>
      <c r="H2280" s="8">
        <v>48.6</v>
      </c>
      <c r="I2280" s="8" t="s">
        <v>165</v>
      </c>
      <c r="J2280" s="8" t="s">
        <v>160</v>
      </c>
    </row>
    <row r="2281" spans="1:10" x14ac:dyDescent="0.15">
      <c r="A2281" s="8">
        <v>2016</v>
      </c>
      <c r="B2281" s="9">
        <v>42125</v>
      </c>
      <c r="C2281" s="10">
        <v>557</v>
      </c>
      <c r="D2281" s="11">
        <v>48.6</v>
      </c>
      <c r="E2281" s="11">
        <v>51.4</v>
      </c>
      <c r="F2281" s="8" t="s">
        <v>162</v>
      </c>
      <c r="G2281" s="8" t="s">
        <v>163</v>
      </c>
      <c r="H2281" s="8">
        <v>48.6</v>
      </c>
      <c r="I2281" s="8" t="s">
        <v>165</v>
      </c>
      <c r="J2281" s="8" t="s">
        <v>160</v>
      </c>
    </row>
    <row r="2282" spans="1:10" x14ac:dyDescent="0.15">
      <c r="A2282" s="8">
        <v>2016</v>
      </c>
      <c r="B2282" s="9">
        <v>42126</v>
      </c>
      <c r="C2282" s="10">
        <v>556</v>
      </c>
      <c r="D2282" s="11">
        <v>48.6</v>
      </c>
      <c r="E2282" s="11">
        <v>51.4</v>
      </c>
      <c r="F2282" s="8" t="s">
        <v>162</v>
      </c>
      <c r="G2282" s="8" t="s">
        <v>163</v>
      </c>
      <c r="H2282" s="8">
        <v>48.6</v>
      </c>
      <c r="I2282" s="8" t="s">
        <v>165</v>
      </c>
      <c r="J2282" s="8" t="s">
        <v>160</v>
      </c>
    </row>
    <row r="2283" spans="1:10" x14ac:dyDescent="0.15">
      <c r="A2283" s="8">
        <v>2016</v>
      </c>
      <c r="B2283" s="9">
        <v>42127</v>
      </c>
      <c r="C2283" s="10">
        <v>555</v>
      </c>
      <c r="D2283" s="11">
        <v>48.6</v>
      </c>
      <c r="E2283" s="11">
        <v>51.4</v>
      </c>
      <c r="F2283" s="8" t="s">
        <v>162</v>
      </c>
      <c r="G2283" s="8" t="s">
        <v>163</v>
      </c>
      <c r="H2283" s="8">
        <v>48.6</v>
      </c>
      <c r="I2283" s="8" t="s">
        <v>165</v>
      </c>
      <c r="J2283" s="8" t="s">
        <v>160</v>
      </c>
    </row>
    <row r="2284" spans="1:10" x14ac:dyDescent="0.15">
      <c r="A2284" s="8">
        <v>2016</v>
      </c>
      <c r="B2284" s="9">
        <v>42128</v>
      </c>
      <c r="C2284" s="10">
        <v>554</v>
      </c>
      <c r="D2284" s="11">
        <v>48.6</v>
      </c>
      <c r="E2284" s="11">
        <v>51.4</v>
      </c>
      <c r="F2284" s="8" t="s">
        <v>162</v>
      </c>
      <c r="G2284" s="8" t="s">
        <v>163</v>
      </c>
      <c r="H2284" s="8">
        <v>48.6</v>
      </c>
      <c r="I2284" s="8" t="s">
        <v>165</v>
      </c>
      <c r="J2284" s="8" t="s">
        <v>160</v>
      </c>
    </row>
    <row r="2285" spans="1:10" x14ac:dyDescent="0.15">
      <c r="A2285" s="8">
        <v>2016</v>
      </c>
      <c r="B2285" s="9">
        <v>42129</v>
      </c>
      <c r="C2285" s="10">
        <v>553</v>
      </c>
      <c r="D2285" s="11">
        <v>48.6</v>
      </c>
      <c r="E2285" s="11">
        <v>51.4</v>
      </c>
      <c r="F2285" s="8" t="s">
        <v>162</v>
      </c>
      <c r="G2285" s="8" t="s">
        <v>163</v>
      </c>
      <c r="H2285" s="8">
        <v>48.6</v>
      </c>
      <c r="I2285" s="8" t="s">
        <v>165</v>
      </c>
      <c r="J2285" s="8" t="s">
        <v>160</v>
      </c>
    </row>
    <row r="2286" spans="1:10" x14ac:dyDescent="0.15">
      <c r="A2286" s="8">
        <v>2016</v>
      </c>
      <c r="B2286" s="9">
        <v>42130</v>
      </c>
      <c r="C2286" s="10">
        <v>552</v>
      </c>
      <c r="D2286" s="11">
        <v>48.6</v>
      </c>
      <c r="E2286" s="11">
        <v>51.4</v>
      </c>
      <c r="F2286" s="8" t="s">
        <v>162</v>
      </c>
      <c r="G2286" s="8" t="s">
        <v>163</v>
      </c>
      <c r="H2286" s="8">
        <v>48.6</v>
      </c>
      <c r="I2286" s="8" t="s">
        <v>165</v>
      </c>
      <c r="J2286" s="8" t="s">
        <v>160</v>
      </c>
    </row>
    <row r="2287" spans="1:10" x14ac:dyDescent="0.15">
      <c r="A2287" s="8">
        <v>2016</v>
      </c>
      <c r="B2287" s="9">
        <v>42131</v>
      </c>
      <c r="C2287" s="10">
        <v>551</v>
      </c>
      <c r="D2287" s="11">
        <v>48.6</v>
      </c>
      <c r="E2287" s="11">
        <v>51.4</v>
      </c>
      <c r="F2287" s="8" t="s">
        <v>162</v>
      </c>
      <c r="G2287" s="8" t="s">
        <v>163</v>
      </c>
      <c r="H2287" s="8">
        <v>48.6</v>
      </c>
      <c r="I2287" s="8" t="s">
        <v>165</v>
      </c>
      <c r="J2287" s="8" t="s">
        <v>160</v>
      </c>
    </row>
    <row r="2288" spans="1:10" x14ac:dyDescent="0.15">
      <c r="A2288" s="8">
        <v>2016</v>
      </c>
      <c r="B2288" s="9">
        <v>42132</v>
      </c>
      <c r="C2288" s="10">
        <v>550</v>
      </c>
      <c r="D2288" s="11">
        <v>48.6</v>
      </c>
      <c r="E2288" s="11">
        <v>51.4</v>
      </c>
      <c r="F2288" s="8" t="s">
        <v>162</v>
      </c>
      <c r="G2288" s="8" t="s">
        <v>163</v>
      </c>
      <c r="H2288" s="8">
        <v>48.6</v>
      </c>
      <c r="I2288" s="8" t="s">
        <v>165</v>
      </c>
      <c r="J2288" s="8" t="s">
        <v>160</v>
      </c>
    </row>
    <row r="2289" spans="1:10" x14ac:dyDescent="0.15">
      <c r="A2289" s="8">
        <v>2016</v>
      </c>
      <c r="B2289" s="9">
        <v>42133</v>
      </c>
      <c r="C2289" s="10">
        <v>549</v>
      </c>
      <c r="D2289" s="11">
        <v>48.6</v>
      </c>
      <c r="E2289" s="11">
        <v>51.4</v>
      </c>
      <c r="F2289" s="8" t="s">
        <v>162</v>
      </c>
      <c r="G2289" s="8" t="s">
        <v>163</v>
      </c>
      <c r="H2289" s="8">
        <v>48.6</v>
      </c>
      <c r="I2289" s="8" t="s">
        <v>165</v>
      </c>
      <c r="J2289" s="8" t="s">
        <v>160</v>
      </c>
    </row>
    <row r="2290" spans="1:10" x14ac:dyDescent="0.15">
      <c r="A2290" s="8">
        <v>2016</v>
      </c>
      <c r="B2290" s="9">
        <v>42134</v>
      </c>
      <c r="C2290" s="10">
        <v>548</v>
      </c>
      <c r="D2290" s="11">
        <v>48.6</v>
      </c>
      <c r="E2290" s="11">
        <v>51.4</v>
      </c>
      <c r="F2290" s="8" t="s">
        <v>162</v>
      </c>
      <c r="G2290" s="8" t="s">
        <v>163</v>
      </c>
      <c r="H2290" s="8">
        <v>48.6</v>
      </c>
      <c r="I2290" s="8" t="s">
        <v>165</v>
      </c>
      <c r="J2290" s="8" t="s">
        <v>160</v>
      </c>
    </row>
    <row r="2291" spans="1:10" x14ac:dyDescent="0.15">
      <c r="A2291" s="8">
        <v>2016</v>
      </c>
      <c r="B2291" s="9">
        <v>42135</v>
      </c>
      <c r="C2291" s="10">
        <v>547</v>
      </c>
      <c r="D2291" s="11">
        <v>48.6</v>
      </c>
      <c r="E2291" s="11">
        <v>51.4</v>
      </c>
      <c r="F2291" s="8" t="s">
        <v>162</v>
      </c>
      <c r="G2291" s="8" t="s">
        <v>163</v>
      </c>
      <c r="H2291" s="8">
        <v>48.6</v>
      </c>
      <c r="I2291" s="8" t="s">
        <v>165</v>
      </c>
      <c r="J2291" s="8" t="s">
        <v>160</v>
      </c>
    </row>
    <row r="2292" spans="1:10" x14ac:dyDescent="0.15">
      <c r="A2292" s="8">
        <v>2016</v>
      </c>
      <c r="B2292" s="9">
        <v>42136</v>
      </c>
      <c r="C2292" s="10">
        <v>546</v>
      </c>
      <c r="D2292" s="11">
        <v>48.6</v>
      </c>
      <c r="E2292" s="11">
        <v>51.4</v>
      </c>
      <c r="F2292" s="8" t="s">
        <v>162</v>
      </c>
      <c r="G2292" s="8" t="s">
        <v>163</v>
      </c>
      <c r="H2292" s="8">
        <v>48.6</v>
      </c>
      <c r="I2292" s="8" t="s">
        <v>165</v>
      </c>
      <c r="J2292" s="8" t="s">
        <v>160</v>
      </c>
    </row>
    <row r="2293" spans="1:10" x14ac:dyDescent="0.15">
      <c r="A2293" s="8">
        <v>2016</v>
      </c>
      <c r="B2293" s="9">
        <v>42137</v>
      </c>
      <c r="C2293" s="10">
        <v>545</v>
      </c>
      <c r="D2293" s="11">
        <v>48.6</v>
      </c>
      <c r="E2293" s="11">
        <v>51.4</v>
      </c>
      <c r="F2293" s="8" t="s">
        <v>162</v>
      </c>
      <c r="G2293" s="8" t="s">
        <v>163</v>
      </c>
      <c r="H2293" s="8">
        <v>48.6</v>
      </c>
      <c r="I2293" s="8" t="s">
        <v>165</v>
      </c>
      <c r="J2293" s="8" t="s">
        <v>160</v>
      </c>
    </row>
    <row r="2294" spans="1:10" x14ac:dyDescent="0.15">
      <c r="A2294" s="8">
        <v>2016</v>
      </c>
      <c r="B2294" s="9">
        <v>42138</v>
      </c>
      <c r="C2294" s="10">
        <v>544</v>
      </c>
      <c r="D2294" s="11">
        <v>48.6</v>
      </c>
      <c r="E2294" s="11">
        <v>51.4</v>
      </c>
      <c r="F2294" s="8" t="s">
        <v>162</v>
      </c>
      <c r="G2294" s="8" t="s">
        <v>163</v>
      </c>
      <c r="H2294" s="8">
        <v>48.6</v>
      </c>
      <c r="I2294" s="8" t="s">
        <v>165</v>
      </c>
      <c r="J2294" s="8" t="s">
        <v>160</v>
      </c>
    </row>
    <row r="2295" spans="1:10" x14ac:dyDescent="0.15">
      <c r="A2295" s="8">
        <v>2016</v>
      </c>
      <c r="B2295" s="9">
        <v>42139</v>
      </c>
      <c r="C2295" s="10">
        <v>543</v>
      </c>
      <c r="D2295" s="11">
        <v>48.6</v>
      </c>
      <c r="E2295" s="11">
        <v>51.4</v>
      </c>
      <c r="F2295" s="8" t="s">
        <v>162</v>
      </c>
      <c r="G2295" s="8" t="s">
        <v>163</v>
      </c>
      <c r="H2295" s="8">
        <v>48.6</v>
      </c>
      <c r="I2295" s="8" t="s">
        <v>165</v>
      </c>
      <c r="J2295" s="8" t="s">
        <v>160</v>
      </c>
    </row>
    <row r="2296" spans="1:10" x14ac:dyDescent="0.15">
      <c r="A2296" s="8">
        <v>2016</v>
      </c>
      <c r="B2296" s="9">
        <v>42140</v>
      </c>
      <c r="C2296" s="10">
        <v>542</v>
      </c>
      <c r="D2296" s="11">
        <v>48.6</v>
      </c>
      <c r="E2296" s="11">
        <v>51.4</v>
      </c>
      <c r="F2296" s="8" t="s">
        <v>162</v>
      </c>
      <c r="G2296" s="8" t="s">
        <v>163</v>
      </c>
      <c r="H2296" s="8">
        <v>48.6</v>
      </c>
      <c r="I2296" s="8" t="s">
        <v>165</v>
      </c>
      <c r="J2296" s="8" t="s">
        <v>160</v>
      </c>
    </row>
    <row r="2297" spans="1:10" x14ac:dyDescent="0.15">
      <c r="A2297" s="8">
        <v>2016</v>
      </c>
      <c r="B2297" s="9">
        <v>42141</v>
      </c>
      <c r="C2297" s="10">
        <v>541</v>
      </c>
      <c r="D2297" s="11">
        <v>48.6</v>
      </c>
      <c r="E2297" s="11">
        <v>51.4</v>
      </c>
      <c r="F2297" s="8" t="s">
        <v>162</v>
      </c>
      <c r="G2297" s="8" t="s">
        <v>163</v>
      </c>
      <c r="H2297" s="8">
        <v>48.6</v>
      </c>
      <c r="I2297" s="8" t="s">
        <v>165</v>
      </c>
      <c r="J2297" s="8" t="s">
        <v>160</v>
      </c>
    </row>
    <row r="2298" spans="1:10" x14ac:dyDescent="0.15">
      <c r="A2298" s="8">
        <v>2016</v>
      </c>
      <c r="B2298" s="9">
        <v>42142</v>
      </c>
      <c r="C2298" s="10">
        <v>540</v>
      </c>
      <c r="D2298" s="11">
        <v>48.6</v>
      </c>
      <c r="E2298" s="11">
        <v>51.4</v>
      </c>
      <c r="F2298" s="8" t="s">
        <v>162</v>
      </c>
      <c r="G2298" s="8" t="s">
        <v>163</v>
      </c>
      <c r="H2298" s="8">
        <v>48.6</v>
      </c>
      <c r="I2298" s="8" t="s">
        <v>165</v>
      </c>
      <c r="J2298" s="8" t="s">
        <v>160</v>
      </c>
    </row>
    <row r="2299" spans="1:10" x14ac:dyDescent="0.15">
      <c r="A2299" s="8">
        <v>2016</v>
      </c>
      <c r="B2299" s="9">
        <v>42143</v>
      </c>
      <c r="C2299" s="10">
        <v>539</v>
      </c>
      <c r="D2299" s="11">
        <v>48.6</v>
      </c>
      <c r="E2299" s="11">
        <v>51.4</v>
      </c>
      <c r="F2299" s="8" t="s">
        <v>162</v>
      </c>
      <c r="G2299" s="8" t="s">
        <v>163</v>
      </c>
      <c r="H2299" s="8">
        <v>48.6</v>
      </c>
      <c r="I2299" s="8" t="s">
        <v>165</v>
      </c>
      <c r="J2299" s="8" t="s">
        <v>160</v>
      </c>
    </row>
    <row r="2300" spans="1:10" x14ac:dyDescent="0.15">
      <c r="A2300" s="8">
        <v>2016</v>
      </c>
      <c r="B2300" s="9">
        <v>42144</v>
      </c>
      <c r="C2300" s="10">
        <v>538</v>
      </c>
      <c r="D2300" s="11">
        <v>48.6</v>
      </c>
      <c r="E2300" s="11">
        <v>51.4</v>
      </c>
      <c r="F2300" s="8" t="s">
        <v>162</v>
      </c>
      <c r="G2300" s="8" t="s">
        <v>163</v>
      </c>
      <c r="H2300" s="8">
        <v>48.6</v>
      </c>
      <c r="I2300" s="8" t="s">
        <v>165</v>
      </c>
      <c r="J2300" s="8" t="s">
        <v>160</v>
      </c>
    </row>
    <row r="2301" spans="1:10" x14ac:dyDescent="0.15">
      <c r="A2301" s="8">
        <v>2016</v>
      </c>
      <c r="B2301" s="9">
        <v>42145</v>
      </c>
      <c r="C2301" s="10">
        <v>537</v>
      </c>
      <c r="D2301" s="11">
        <v>48.6</v>
      </c>
      <c r="E2301" s="11">
        <v>51.4</v>
      </c>
      <c r="F2301" s="8" t="s">
        <v>162</v>
      </c>
      <c r="G2301" s="8" t="s">
        <v>163</v>
      </c>
      <c r="H2301" s="8">
        <v>48.6</v>
      </c>
      <c r="I2301" s="8" t="s">
        <v>165</v>
      </c>
      <c r="J2301" s="8" t="s">
        <v>160</v>
      </c>
    </row>
    <row r="2302" spans="1:10" x14ac:dyDescent="0.15">
      <c r="A2302" s="8">
        <v>2016</v>
      </c>
      <c r="B2302" s="9">
        <v>42146</v>
      </c>
      <c r="C2302" s="10">
        <v>536</v>
      </c>
      <c r="D2302" s="11">
        <v>48.6</v>
      </c>
      <c r="E2302" s="11">
        <v>51.4</v>
      </c>
      <c r="F2302" s="8" t="s">
        <v>162</v>
      </c>
      <c r="G2302" s="8" t="s">
        <v>163</v>
      </c>
      <c r="H2302" s="8">
        <v>48.6</v>
      </c>
      <c r="I2302" s="8" t="s">
        <v>165</v>
      </c>
      <c r="J2302" s="8" t="s">
        <v>160</v>
      </c>
    </row>
    <row r="2303" spans="1:10" x14ac:dyDescent="0.15">
      <c r="A2303" s="8">
        <v>2016</v>
      </c>
      <c r="B2303" s="9">
        <v>42147</v>
      </c>
      <c r="C2303" s="10">
        <v>535</v>
      </c>
      <c r="D2303" s="11">
        <v>48.6</v>
      </c>
      <c r="E2303" s="11">
        <v>51.4</v>
      </c>
      <c r="F2303" s="8" t="s">
        <v>162</v>
      </c>
      <c r="G2303" s="8" t="s">
        <v>163</v>
      </c>
      <c r="H2303" s="8">
        <v>48.6</v>
      </c>
      <c r="I2303" s="8" t="s">
        <v>165</v>
      </c>
      <c r="J2303" s="8" t="s">
        <v>160</v>
      </c>
    </row>
    <row r="2304" spans="1:10" x14ac:dyDescent="0.15">
      <c r="A2304" s="8">
        <v>2016</v>
      </c>
      <c r="B2304" s="9">
        <v>42148</v>
      </c>
      <c r="C2304" s="10">
        <v>534</v>
      </c>
      <c r="D2304" s="11">
        <v>48.6</v>
      </c>
      <c r="E2304" s="11">
        <v>51.4</v>
      </c>
      <c r="F2304" s="8" t="s">
        <v>162</v>
      </c>
      <c r="G2304" s="8" t="s">
        <v>163</v>
      </c>
      <c r="H2304" s="8">
        <v>48.6</v>
      </c>
      <c r="I2304" s="8" t="s">
        <v>165</v>
      </c>
      <c r="J2304" s="8" t="s">
        <v>160</v>
      </c>
    </row>
    <row r="2305" spans="1:10" x14ac:dyDescent="0.15">
      <c r="A2305" s="8">
        <v>2016</v>
      </c>
      <c r="B2305" s="9">
        <v>42149</v>
      </c>
      <c r="C2305" s="10">
        <v>533</v>
      </c>
      <c r="D2305" s="11">
        <v>48.6</v>
      </c>
      <c r="E2305" s="11">
        <v>51.4</v>
      </c>
      <c r="F2305" s="8" t="s">
        <v>162</v>
      </c>
      <c r="G2305" s="8" t="s">
        <v>163</v>
      </c>
      <c r="H2305" s="8">
        <v>48.6</v>
      </c>
      <c r="I2305" s="8" t="s">
        <v>165</v>
      </c>
      <c r="J2305" s="8" t="s">
        <v>160</v>
      </c>
    </row>
    <row r="2306" spans="1:10" x14ac:dyDescent="0.15">
      <c r="A2306" s="8">
        <v>2016</v>
      </c>
      <c r="B2306" s="9">
        <v>42150</v>
      </c>
      <c r="C2306" s="10">
        <v>532</v>
      </c>
      <c r="D2306" s="11">
        <v>48.6</v>
      </c>
      <c r="E2306" s="11">
        <v>51.4</v>
      </c>
      <c r="F2306" s="8" t="s">
        <v>162</v>
      </c>
      <c r="G2306" s="8" t="s">
        <v>163</v>
      </c>
      <c r="H2306" s="8">
        <v>48.6</v>
      </c>
      <c r="I2306" s="8" t="s">
        <v>165</v>
      </c>
      <c r="J2306" s="8" t="s">
        <v>160</v>
      </c>
    </row>
    <row r="2307" spans="1:10" x14ac:dyDescent="0.15">
      <c r="A2307" s="8">
        <v>2016</v>
      </c>
      <c r="B2307" s="9">
        <v>42151</v>
      </c>
      <c r="C2307" s="10">
        <v>531</v>
      </c>
      <c r="D2307" s="11">
        <v>48.6</v>
      </c>
      <c r="E2307" s="11">
        <v>51.4</v>
      </c>
      <c r="F2307" s="8" t="s">
        <v>162</v>
      </c>
      <c r="G2307" s="8" t="s">
        <v>163</v>
      </c>
      <c r="H2307" s="8">
        <v>48.6</v>
      </c>
      <c r="I2307" s="8" t="s">
        <v>165</v>
      </c>
      <c r="J2307" s="8" t="s">
        <v>160</v>
      </c>
    </row>
    <row r="2308" spans="1:10" x14ac:dyDescent="0.15">
      <c r="A2308" s="8">
        <v>2016</v>
      </c>
      <c r="B2308" s="9">
        <v>42152</v>
      </c>
      <c r="C2308" s="10">
        <v>530</v>
      </c>
      <c r="D2308" s="11">
        <v>48.6</v>
      </c>
      <c r="E2308" s="11">
        <v>51.4</v>
      </c>
      <c r="F2308" s="8" t="s">
        <v>162</v>
      </c>
      <c r="G2308" s="8" t="s">
        <v>163</v>
      </c>
      <c r="H2308" s="8">
        <v>48.6</v>
      </c>
      <c r="I2308" s="8" t="s">
        <v>165</v>
      </c>
      <c r="J2308" s="8" t="s">
        <v>160</v>
      </c>
    </row>
    <row r="2309" spans="1:10" x14ac:dyDescent="0.15">
      <c r="A2309" s="8">
        <v>2016</v>
      </c>
      <c r="B2309" s="9">
        <v>42153</v>
      </c>
      <c r="C2309" s="10">
        <v>529</v>
      </c>
      <c r="D2309" s="11">
        <v>48.6</v>
      </c>
      <c r="E2309" s="11">
        <v>51.4</v>
      </c>
      <c r="F2309" s="8" t="s">
        <v>162</v>
      </c>
      <c r="G2309" s="8" t="s">
        <v>163</v>
      </c>
      <c r="H2309" s="8">
        <v>48.6</v>
      </c>
      <c r="I2309" s="8" t="s">
        <v>165</v>
      </c>
      <c r="J2309" s="8" t="s">
        <v>160</v>
      </c>
    </row>
    <row r="2310" spans="1:10" x14ac:dyDescent="0.15">
      <c r="A2310" s="8">
        <v>2016</v>
      </c>
      <c r="B2310" s="9">
        <v>42154</v>
      </c>
      <c r="C2310" s="10">
        <v>528</v>
      </c>
      <c r="D2310" s="11">
        <v>48.6</v>
      </c>
      <c r="E2310" s="11">
        <v>51.4</v>
      </c>
      <c r="F2310" s="8" t="s">
        <v>162</v>
      </c>
      <c r="G2310" s="8" t="s">
        <v>163</v>
      </c>
      <c r="H2310" s="8">
        <v>48.6</v>
      </c>
      <c r="I2310" s="8" t="s">
        <v>165</v>
      </c>
      <c r="J2310" s="8" t="s">
        <v>160</v>
      </c>
    </row>
    <row r="2311" spans="1:10" x14ac:dyDescent="0.15">
      <c r="A2311" s="8">
        <v>2016</v>
      </c>
      <c r="B2311" s="9">
        <v>42155</v>
      </c>
      <c r="C2311" s="10">
        <v>527</v>
      </c>
      <c r="D2311" s="11">
        <v>48.6</v>
      </c>
      <c r="E2311" s="11">
        <v>51.4</v>
      </c>
      <c r="F2311" s="8" t="s">
        <v>162</v>
      </c>
      <c r="G2311" s="8" t="s">
        <v>163</v>
      </c>
      <c r="H2311" s="8">
        <v>48.6</v>
      </c>
      <c r="I2311" s="8" t="s">
        <v>165</v>
      </c>
      <c r="J2311" s="8" t="s">
        <v>160</v>
      </c>
    </row>
    <row r="2312" spans="1:10" x14ac:dyDescent="0.15">
      <c r="A2312" s="8">
        <v>2016</v>
      </c>
      <c r="B2312" s="9">
        <v>42156</v>
      </c>
      <c r="C2312" s="10">
        <v>526</v>
      </c>
      <c r="D2312" s="11">
        <v>48.6</v>
      </c>
      <c r="E2312" s="11">
        <v>51.4</v>
      </c>
      <c r="F2312" s="8" t="s">
        <v>162</v>
      </c>
      <c r="G2312" s="8" t="s">
        <v>163</v>
      </c>
      <c r="H2312" s="8">
        <v>48.6</v>
      </c>
      <c r="I2312" s="8" t="s">
        <v>165</v>
      </c>
      <c r="J2312" s="8" t="s">
        <v>160</v>
      </c>
    </row>
    <row r="2313" spans="1:10" x14ac:dyDescent="0.15">
      <c r="A2313" s="8">
        <v>2016</v>
      </c>
      <c r="B2313" s="9">
        <v>42157</v>
      </c>
      <c r="C2313" s="10">
        <v>525</v>
      </c>
      <c r="D2313" s="11">
        <v>48.6</v>
      </c>
      <c r="E2313" s="11">
        <v>51.4</v>
      </c>
      <c r="F2313" s="8" t="s">
        <v>162</v>
      </c>
      <c r="G2313" s="8" t="s">
        <v>163</v>
      </c>
      <c r="H2313" s="8">
        <v>48.6</v>
      </c>
      <c r="I2313" s="8" t="s">
        <v>165</v>
      </c>
      <c r="J2313" s="8" t="s">
        <v>160</v>
      </c>
    </row>
    <row r="2314" spans="1:10" x14ac:dyDescent="0.15">
      <c r="A2314" s="8">
        <v>2016</v>
      </c>
      <c r="B2314" s="9">
        <v>42158</v>
      </c>
      <c r="C2314" s="10">
        <v>524</v>
      </c>
      <c r="D2314" s="11">
        <v>48.6</v>
      </c>
      <c r="E2314" s="11">
        <v>51.4</v>
      </c>
      <c r="F2314" s="8" t="s">
        <v>162</v>
      </c>
      <c r="G2314" s="8" t="s">
        <v>163</v>
      </c>
      <c r="H2314" s="8">
        <v>48.6</v>
      </c>
      <c r="I2314" s="8" t="s">
        <v>165</v>
      </c>
      <c r="J2314" s="8" t="s">
        <v>160</v>
      </c>
    </row>
    <row r="2315" spans="1:10" x14ac:dyDescent="0.15">
      <c r="A2315" s="8">
        <v>2016</v>
      </c>
      <c r="B2315" s="9">
        <v>42159</v>
      </c>
      <c r="C2315" s="10">
        <v>523</v>
      </c>
      <c r="D2315" s="11">
        <v>48.6</v>
      </c>
      <c r="E2315" s="11">
        <v>51.4</v>
      </c>
      <c r="F2315" s="8" t="s">
        <v>162</v>
      </c>
      <c r="G2315" s="8" t="s">
        <v>163</v>
      </c>
      <c r="H2315" s="8">
        <v>48.6</v>
      </c>
      <c r="I2315" s="8" t="s">
        <v>165</v>
      </c>
      <c r="J2315" s="8" t="s">
        <v>160</v>
      </c>
    </row>
    <row r="2316" spans="1:10" x14ac:dyDescent="0.15">
      <c r="A2316" s="8">
        <v>2016</v>
      </c>
      <c r="B2316" s="9">
        <v>42160</v>
      </c>
      <c r="C2316" s="10">
        <v>522</v>
      </c>
      <c r="D2316" s="11">
        <v>48.6</v>
      </c>
      <c r="E2316" s="11">
        <v>51.4</v>
      </c>
      <c r="F2316" s="8" t="s">
        <v>162</v>
      </c>
      <c r="G2316" s="8" t="s">
        <v>163</v>
      </c>
      <c r="H2316" s="8">
        <v>48.6</v>
      </c>
      <c r="I2316" s="8" t="s">
        <v>165</v>
      </c>
      <c r="J2316" s="8" t="s">
        <v>160</v>
      </c>
    </row>
    <row r="2317" spans="1:10" x14ac:dyDescent="0.15">
      <c r="A2317" s="8">
        <v>2016</v>
      </c>
      <c r="B2317" s="9">
        <v>42161</v>
      </c>
      <c r="C2317" s="10">
        <v>521</v>
      </c>
      <c r="D2317" s="11">
        <v>48.6</v>
      </c>
      <c r="E2317" s="11">
        <v>51.4</v>
      </c>
      <c r="F2317" s="8" t="s">
        <v>162</v>
      </c>
      <c r="G2317" s="8" t="s">
        <v>163</v>
      </c>
      <c r="H2317" s="8">
        <v>48.6</v>
      </c>
      <c r="I2317" s="8" t="s">
        <v>165</v>
      </c>
      <c r="J2317" s="8" t="s">
        <v>160</v>
      </c>
    </row>
    <row r="2318" spans="1:10" x14ac:dyDescent="0.15">
      <c r="A2318" s="8">
        <v>2016</v>
      </c>
      <c r="B2318" s="9">
        <v>42162</v>
      </c>
      <c r="C2318" s="10">
        <v>520</v>
      </c>
      <c r="D2318" s="11">
        <v>48.6</v>
      </c>
      <c r="E2318" s="11">
        <v>51.4</v>
      </c>
      <c r="F2318" s="8" t="s">
        <v>162</v>
      </c>
      <c r="G2318" s="8" t="s">
        <v>163</v>
      </c>
      <c r="H2318" s="8">
        <v>48.6</v>
      </c>
      <c r="I2318" s="8" t="s">
        <v>165</v>
      </c>
      <c r="J2318" s="8" t="s">
        <v>160</v>
      </c>
    </row>
    <row r="2319" spans="1:10" x14ac:dyDescent="0.15">
      <c r="A2319" s="8">
        <v>2016</v>
      </c>
      <c r="B2319" s="9">
        <v>42163</v>
      </c>
      <c r="C2319" s="10">
        <v>519</v>
      </c>
      <c r="D2319" s="11">
        <v>48.6</v>
      </c>
      <c r="E2319" s="11">
        <v>51.4</v>
      </c>
      <c r="F2319" s="8" t="s">
        <v>162</v>
      </c>
      <c r="G2319" s="8" t="s">
        <v>163</v>
      </c>
      <c r="H2319" s="8">
        <v>48.6</v>
      </c>
      <c r="I2319" s="8" t="s">
        <v>165</v>
      </c>
      <c r="J2319" s="8" t="s">
        <v>160</v>
      </c>
    </row>
    <row r="2320" spans="1:10" x14ac:dyDescent="0.15">
      <c r="A2320" s="8">
        <v>2016</v>
      </c>
      <c r="B2320" s="9">
        <v>42164</v>
      </c>
      <c r="C2320" s="10">
        <v>518</v>
      </c>
      <c r="D2320" s="11">
        <v>48.6</v>
      </c>
      <c r="E2320" s="11">
        <v>51.4</v>
      </c>
      <c r="F2320" s="8" t="s">
        <v>162</v>
      </c>
      <c r="G2320" s="8" t="s">
        <v>163</v>
      </c>
      <c r="H2320" s="8">
        <v>48.6</v>
      </c>
      <c r="I2320" s="8" t="s">
        <v>165</v>
      </c>
      <c r="J2320" s="8" t="s">
        <v>160</v>
      </c>
    </row>
    <row r="2321" spans="1:10" x14ac:dyDescent="0.15">
      <c r="A2321" s="8">
        <v>2016</v>
      </c>
      <c r="B2321" s="9">
        <v>42165</v>
      </c>
      <c r="C2321" s="10">
        <v>517</v>
      </c>
      <c r="D2321" s="11">
        <v>48.6</v>
      </c>
      <c r="E2321" s="11">
        <v>51.4</v>
      </c>
      <c r="F2321" s="8" t="s">
        <v>162</v>
      </c>
      <c r="G2321" s="8" t="s">
        <v>163</v>
      </c>
      <c r="H2321" s="8">
        <v>48.6</v>
      </c>
      <c r="I2321" s="8" t="s">
        <v>165</v>
      </c>
      <c r="J2321" s="8" t="s">
        <v>160</v>
      </c>
    </row>
    <row r="2322" spans="1:10" x14ac:dyDescent="0.15">
      <c r="A2322" s="8">
        <v>2016</v>
      </c>
      <c r="B2322" s="9">
        <v>42166</v>
      </c>
      <c r="C2322" s="10">
        <v>516</v>
      </c>
      <c r="D2322" s="11">
        <v>48.6</v>
      </c>
      <c r="E2322" s="11">
        <v>51.4</v>
      </c>
      <c r="F2322" s="8" t="s">
        <v>162</v>
      </c>
      <c r="G2322" s="8" t="s">
        <v>163</v>
      </c>
      <c r="H2322" s="8">
        <v>48.6</v>
      </c>
      <c r="I2322" s="8" t="s">
        <v>165</v>
      </c>
      <c r="J2322" s="8" t="s">
        <v>160</v>
      </c>
    </row>
    <row r="2323" spans="1:10" x14ac:dyDescent="0.15">
      <c r="A2323" s="8">
        <v>2016</v>
      </c>
      <c r="B2323" s="9">
        <v>42167</v>
      </c>
      <c r="C2323" s="10">
        <v>515</v>
      </c>
      <c r="D2323" s="11">
        <v>48.6</v>
      </c>
      <c r="E2323" s="11">
        <v>51.4</v>
      </c>
      <c r="F2323" s="8" t="s">
        <v>162</v>
      </c>
      <c r="G2323" s="8" t="s">
        <v>163</v>
      </c>
      <c r="H2323" s="8">
        <v>48.6</v>
      </c>
      <c r="I2323" s="8" t="s">
        <v>165</v>
      </c>
      <c r="J2323" s="8" t="s">
        <v>160</v>
      </c>
    </row>
    <row r="2324" spans="1:10" x14ac:dyDescent="0.15">
      <c r="A2324" s="8">
        <v>2016</v>
      </c>
      <c r="B2324" s="9">
        <v>42168</v>
      </c>
      <c r="C2324" s="10">
        <v>514</v>
      </c>
      <c r="D2324" s="11">
        <v>48.6</v>
      </c>
      <c r="E2324" s="11">
        <v>51.4</v>
      </c>
      <c r="F2324" s="8" t="s">
        <v>162</v>
      </c>
      <c r="G2324" s="8" t="s">
        <v>163</v>
      </c>
      <c r="H2324" s="8">
        <v>48.6</v>
      </c>
      <c r="I2324" s="8" t="s">
        <v>165</v>
      </c>
      <c r="J2324" s="8" t="s">
        <v>160</v>
      </c>
    </row>
    <row r="2325" spans="1:10" x14ac:dyDescent="0.15">
      <c r="A2325" s="8">
        <v>2016</v>
      </c>
      <c r="B2325" s="9">
        <v>42169</v>
      </c>
      <c r="C2325" s="10">
        <v>513</v>
      </c>
      <c r="D2325" s="11">
        <v>48.6</v>
      </c>
      <c r="E2325" s="11">
        <v>51.4</v>
      </c>
      <c r="F2325" s="8" t="s">
        <v>162</v>
      </c>
      <c r="G2325" s="8" t="s">
        <v>163</v>
      </c>
      <c r="H2325" s="8">
        <v>48.6</v>
      </c>
      <c r="I2325" s="8" t="s">
        <v>165</v>
      </c>
      <c r="J2325" s="8" t="s">
        <v>160</v>
      </c>
    </row>
    <row r="2326" spans="1:10" x14ac:dyDescent="0.15">
      <c r="A2326" s="8">
        <v>2016</v>
      </c>
      <c r="B2326" s="9">
        <v>42170</v>
      </c>
      <c r="C2326" s="10">
        <v>512</v>
      </c>
      <c r="D2326" s="11">
        <v>48.6</v>
      </c>
      <c r="E2326" s="11">
        <v>51.4</v>
      </c>
      <c r="F2326" s="8" t="s">
        <v>162</v>
      </c>
      <c r="G2326" s="8" t="s">
        <v>163</v>
      </c>
      <c r="H2326" s="8">
        <v>48.6</v>
      </c>
      <c r="I2326" s="8" t="s">
        <v>165</v>
      </c>
      <c r="J2326" s="8" t="s">
        <v>160</v>
      </c>
    </row>
    <row r="2327" spans="1:10" x14ac:dyDescent="0.15">
      <c r="A2327" s="8">
        <v>2016</v>
      </c>
      <c r="B2327" s="9">
        <v>42171</v>
      </c>
      <c r="C2327" s="10">
        <v>511</v>
      </c>
      <c r="D2327" s="11">
        <v>48.6</v>
      </c>
      <c r="E2327" s="11">
        <v>51.4</v>
      </c>
      <c r="F2327" s="8" t="s">
        <v>162</v>
      </c>
      <c r="G2327" s="8" t="s">
        <v>163</v>
      </c>
      <c r="H2327" s="8">
        <v>48.6</v>
      </c>
      <c r="I2327" s="8" t="s">
        <v>165</v>
      </c>
      <c r="J2327" s="8" t="s">
        <v>160</v>
      </c>
    </row>
    <row r="2328" spans="1:10" x14ac:dyDescent="0.15">
      <c r="A2328" s="8">
        <v>2016</v>
      </c>
      <c r="B2328" s="9">
        <v>42172</v>
      </c>
      <c r="C2328" s="10">
        <v>510</v>
      </c>
      <c r="D2328" s="11">
        <v>48.6</v>
      </c>
      <c r="E2328" s="11">
        <v>51.4</v>
      </c>
      <c r="F2328" s="8" t="s">
        <v>162</v>
      </c>
      <c r="G2328" s="8" t="s">
        <v>163</v>
      </c>
      <c r="H2328" s="8">
        <v>48.6</v>
      </c>
      <c r="I2328" s="8" t="s">
        <v>165</v>
      </c>
      <c r="J2328" s="8" t="s">
        <v>160</v>
      </c>
    </row>
    <row r="2329" spans="1:10" x14ac:dyDescent="0.15">
      <c r="A2329" s="8">
        <v>2016</v>
      </c>
      <c r="B2329" s="9">
        <v>42173</v>
      </c>
      <c r="C2329" s="10">
        <v>509</v>
      </c>
      <c r="D2329" s="11">
        <v>48.6</v>
      </c>
      <c r="E2329" s="11">
        <v>51.4</v>
      </c>
      <c r="F2329" s="8" t="s">
        <v>162</v>
      </c>
      <c r="G2329" s="8" t="s">
        <v>163</v>
      </c>
      <c r="H2329" s="8">
        <v>48.6</v>
      </c>
      <c r="I2329" s="8" t="s">
        <v>165</v>
      </c>
      <c r="J2329" s="8" t="s">
        <v>160</v>
      </c>
    </row>
    <row r="2330" spans="1:10" x14ac:dyDescent="0.15">
      <c r="A2330" s="8">
        <v>2016</v>
      </c>
      <c r="B2330" s="9">
        <v>42174</v>
      </c>
      <c r="C2330" s="10">
        <v>508</v>
      </c>
      <c r="D2330" s="11">
        <v>48.6</v>
      </c>
      <c r="E2330" s="11">
        <v>51.4</v>
      </c>
      <c r="F2330" s="8" t="s">
        <v>162</v>
      </c>
      <c r="G2330" s="8" t="s">
        <v>163</v>
      </c>
      <c r="H2330" s="8">
        <v>48.6</v>
      </c>
      <c r="I2330" s="8" t="s">
        <v>165</v>
      </c>
      <c r="J2330" s="8" t="s">
        <v>160</v>
      </c>
    </row>
    <row r="2331" spans="1:10" x14ac:dyDescent="0.15">
      <c r="A2331" s="8">
        <v>2016</v>
      </c>
      <c r="B2331" s="9">
        <v>42175</v>
      </c>
      <c r="C2331" s="10">
        <v>507</v>
      </c>
      <c r="D2331" s="11">
        <v>48.6</v>
      </c>
      <c r="E2331" s="11">
        <v>51.4</v>
      </c>
      <c r="F2331" s="8" t="s">
        <v>162</v>
      </c>
      <c r="G2331" s="8" t="s">
        <v>163</v>
      </c>
      <c r="H2331" s="8">
        <v>48.6</v>
      </c>
      <c r="I2331" s="8" t="s">
        <v>165</v>
      </c>
      <c r="J2331" s="8" t="s">
        <v>160</v>
      </c>
    </row>
    <row r="2332" spans="1:10" x14ac:dyDescent="0.15">
      <c r="A2332" s="8">
        <v>2016</v>
      </c>
      <c r="B2332" s="9">
        <v>42176</v>
      </c>
      <c r="C2332" s="10">
        <v>506</v>
      </c>
      <c r="D2332" s="11">
        <v>48.6</v>
      </c>
      <c r="E2332" s="11">
        <v>51.4</v>
      </c>
      <c r="F2332" s="8" t="s">
        <v>162</v>
      </c>
      <c r="G2332" s="8" t="s">
        <v>163</v>
      </c>
      <c r="H2332" s="8">
        <v>48.6</v>
      </c>
      <c r="I2332" s="8" t="s">
        <v>165</v>
      </c>
      <c r="J2332" s="8" t="s">
        <v>160</v>
      </c>
    </row>
    <row r="2333" spans="1:10" x14ac:dyDescent="0.15">
      <c r="A2333" s="8">
        <v>2016</v>
      </c>
      <c r="B2333" s="9">
        <v>42177</v>
      </c>
      <c r="C2333" s="10">
        <v>505</v>
      </c>
      <c r="D2333" s="11">
        <v>48.6</v>
      </c>
      <c r="E2333" s="11">
        <v>51.4</v>
      </c>
      <c r="F2333" s="8" t="s">
        <v>162</v>
      </c>
      <c r="G2333" s="8" t="s">
        <v>163</v>
      </c>
      <c r="H2333" s="8">
        <v>48.6</v>
      </c>
      <c r="I2333" s="8" t="s">
        <v>165</v>
      </c>
      <c r="J2333" s="8" t="s">
        <v>160</v>
      </c>
    </row>
    <row r="2334" spans="1:10" x14ac:dyDescent="0.15">
      <c r="A2334" s="8">
        <v>2016</v>
      </c>
      <c r="B2334" s="9">
        <v>42178</v>
      </c>
      <c r="C2334" s="10">
        <v>504</v>
      </c>
      <c r="D2334" s="11">
        <v>48.6</v>
      </c>
      <c r="E2334" s="11">
        <v>51.4</v>
      </c>
      <c r="F2334" s="8" t="s">
        <v>162</v>
      </c>
      <c r="G2334" s="8" t="s">
        <v>163</v>
      </c>
      <c r="H2334" s="8">
        <v>48.6</v>
      </c>
      <c r="I2334" s="8" t="s">
        <v>165</v>
      </c>
      <c r="J2334" s="8" t="s">
        <v>160</v>
      </c>
    </row>
    <row r="2335" spans="1:10" x14ac:dyDescent="0.15">
      <c r="A2335" s="8">
        <v>2016</v>
      </c>
      <c r="B2335" s="9">
        <v>42179</v>
      </c>
      <c r="C2335" s="10">
        <v>503</v>
      </c>
      <c r="D2335" s="11">
        <v>48.6</v>
      </c>
      <c r="E2335" s="11">
        <v>51.4</v>
      </c>
      <c r="F2335" s="8" t="s">
        <v>162</v>
      </c>
      <c r="G2335" s="8" t="s">
        <v>163</v>
      </c>
      <c r="H2335" s="8">
        <v>48.6</v>
      </c>
      <c r="I2335" s="8" t="s">
        <v>165</v>
      </c>
      <c r="J2335" s="8" t="s">
        <v>160</v>
      </c>
    </row>
    <row r="2336" spans="1:10" x14ac:dyDescent="0.15">
      <c r="A2336" s="8">
        <v>2016</v>
      </c>
      <c r="B2336" s="9">
        <v>42180</v>
      </c>
      <c r="C2336" s="10">
        <v>502</v>
      </c>
      <c r="D2336" s="11">
        <v>48.6</v>
      </c>
      <c r="E2336" s="11">
        <v>51.4</v>
      </c>
      <c r="F2336" s="8" t="s">
        <v>162</v>
      </c>
      <c r="G2336" s="8" t="s">
        <v>163</v>
      </c>
      <c r="H2336" s="8">
        <v>48.6</v>
      </c>
      <c r="I2336" s="8" t="s">
        <v>165</v>
      </c>
      <c r="J2336" s="8" t="s">
        <v>160</v>
      </c>
    </row>
    <row r="2337" spans="1:10" x14ac:dyDescent="0.15">
      <c r="A2337" s="8">
        <v>2016</v>
      </c>
      <c r="B2337" s="9">
        <v>42181</v>
      </c>
      <c r="C2337" s="10">
        <v>501</v>
      </c>
      <c r="D2337" s="11">
        <v>48.6</v>
      </c>
      <c r="E2337" s="11">
        <v>51.4</v>
      </c>
      <c r="F2337" s="8" t="s">
        <v>162</v>
      </c>
      <c r="G2337" s="8" t="s">
        <v>163</v>
      </c>
      <c r="H2337" s="8">
        <v>48.6</v>
      </c>
      <c r="I2337" s="8" t="s">
        <v>165</v>
      </c>
      <c r="J2337" s="8" t="s">
        <v>160</v>
      </c>
    </row>
    <row r="2338" spans="1:10" x14ac:dyDescent="0.15">
      <c r="A2338" s="8">
        <v>2016</v>
      </c>
      <c r="B2338" s="9">
        <v>42182</v>
      </c>
      <c r="C2338" s="10">
        <v>500</v>
      </c>
      <c r="D2338" s="11">
        <v>48.6</v>
      </c>
      <c r="E2338" s="11">
        <v>51.4</v>
      </c>
      <c r="F2338" s="8" t="s">
        <v>162</v>
      </c>
      <c r="G2338" s="8" t="s">
        <v>163</v>
      </c>
      <c r="H2338" s="8">
        <v>48.6</v>
      </c>
      <c r="I2338" s="8" t="s">
        <v>165</v>
      </c>
      <c r="J2338" s="8" t="s">
        <v>160</v>
      </c>
    </row>
    <row r="2339" spans="1:10" x14ac:dyDescent="0.15">
      <c r="A2339" s="8">
        <v>2016</v>
      </c>
      <c r="B2339" s="9">
        <v>42183</v>
      </c>
      <c r="C2339" s="10">
        <v>499</v>
      </c>
      <c r="D2339" s="11">
        <v>48.6</v>
      </c>
      <c r="E2339" s="11">
        <v>51.4</v>
      </c>
      <c r="F2339" s="8" t="s">
        <v>162</v>
      </c>
      <c r="G2339" s="8" t="s">
        <v>163</v>
      </c>
      <c r="H2339" s="8">
        <v>48.6</v>
      </c>
      <c r="I2339" s="8" t="s">
        <v>165</v>
      </c>
      <c r="J2339" s="8" t="s">
        <v>160</v>
      </c>
    </row>
    <row r="2340" spans="1:10" x14ac:dyDescent="0.15">
      <c r="A2340" s="8">
        <v>2016</v>
      </c>
      <c r="B2340" s="9">
        <v>42184</v>
      </c>
      <c r="C2340" s="10">
        <v>498</v>
      </c>
      <c r="D2340" s="11">
        <v>48.6</v>
      </c>
      <c r="E2340" s="11">
        <v>51.4</v>
      </c>
      <c r="F2340" s="8" t="s">
        <v>162</v>
      </c>
      <c r="G2340" s="8" t="s">
        <v>163</v>
      </c>
      <c r="H2340" s="8">
        <v>48.6</v>
      </c>
      <c r="I2340" s="8" t="s">
        <v>165</v>
      </c>
      <c r="J2340" s="8" t="s">
        <v>160</v>
      </c>
    </row>
    <row r="2341" spans="1:10" x14ac:dyDescent="0.15">
      <c r="A2341" s="8">
        <v>2016</v>
      </c>
      <c r="B2341" s="9">
        <v>42185</v>
      </c>
      <c r="C2341" s="10">
        <v>497</v>
      </c>
      <c r="D2341" s="11">
        <v>48.6</v>
      </c>
      <c r="E2341" s="11">
        <v>51.4</v>
      </c>
      <c r="F2341" s="8" t="s">
        <v>162</v>
      </c>
      <c r="G2341" s="8" t="s">
        <v>163</v>
      </c>
      <c r="H2341" s="8">
        <v>48.6</v>
      </c>
      <c r="I2341" s="8" t="s">
        <v>165</v>
      </c>
      <c r="J2341" s="8" t="s">
        <v>160</v>
      </c>
    </row>
    <row r="2342" spans="1:10" x14ac:dyDescent="0.15">
      <c r="A2342" s="8">
        <v>2016</v>
      </c>
      <c r="B2342" s="9">
        <v>42186</v>
      </c>
      <c r="C2342" s="10">
        <v>496</v>
      </c>
      <c r="D2342" s="11">
        <v>48.6</v>
      </c>
      <c r="E2342" s="11">
        <v>51.4</v>
      </c>
      <c r="F2342" s="8" t="s">
        <v>162</v>
      </c>
      <c r="G2342" s="8" t="s">
        <v>163</v>
      </c>
      <c r="H2342" s="8">
        <v>48.6</v>
      </c>
      <c r="I2342" s="8" t="s">
        <v>165</v>
      </c>
      <c r="J2342" s="8" t="s">
        <v>160</v>
      </c>
    </row>
    <row r="2343" spans="1:10" x14ac:dyDescent="0.15">
      <c r="A2343" s="8">
        <v>2016</v>
      </c>
      <c r="B2343" s="9">
        <v>42187</v>
      </c>
      <c r="C2343" s="10">
        <v>495</v>
      </c>
      <c r="D2343" s="11">
        <v>48.6</v>
      </c>
      <c r="E2343" s="11">
        <v>51.4</v>
      </c>
      <c r="F2343" s="8" t="s">
        <v>162</v>
      </c>
      <c r="G2343" s="8" t="s">
        <v>163</v>
      </c>
      <c r="H2343" s="8">
        <v>48.6</v>
      </c>
      <c r="I2343" s="8" t="s">
        <v>165</v>
      </c>
      <c r="J2343" s="8" t="s">
        <v>160</v>
      </c>
    </row>
    <row r="2344" spans="1:10" x14ac:dyDescent="0.15">
      <c r="A2344" s="8">
        <v>2016</v>
      </c>
      <c r="B2344" s="9">
        <v>42188</v>
      </c>
      <c r="C2344" s="10">
        <v>494</v>
      </c>
      <c r="D2344" s="11">
        <v>48.6</v>
      </c>
      <c r="E2344" s="11">
        <v>51.4</v>
      </c>
      <c r="F2344" s="8" t="s">
        <v>162</v>
      </c>
      <c r="G2344" s="8" t="s">
        <v>163</v>
      </c>
      <c r="H2344" s="8">
        <v>48.6</v>
      </c>
      <c r="I2344" s="8" t="s">
        <v>165</v>
      </c>
      <c r="J2344" s="8" t="s">
        <v>160</v>
      </c>
    </row>
    <row r="2345" spans="1:10" x14ac:dyDescent="0.15">
      <c r="A2345" s="8">
        <v>2016</v>
      </c>
      <c r="B2345" s="9">
        <v>42189</v>
      </c>
      <c r="C2345" s="10">
        <v>493</v>
      </c>
      <c r="D2345" s="11">
        <v>48.6</v>
      </c>
      <c r="E2345" s="11">
        <v>51.4</v>
      </c>
      <c r="F2345" s="8" t="s">
        <v>162</v>
      </c>
      <c r="G2345" s="8" t="s">
        <v>163</v>
      </c>
      <c r="H2345" s="8">
        <v>48.6</v>
      </c>
      <c r="I2345" s="8" t="s">
        <v>165</v>
      </c>
      <c r="J2345" s="8" t="s">
        <v>160</v>
      </c>
    </row>
    <row r="2346" spans="1:10" x14ac:dyDescent="0.15">
      <c r="A2346" s="8">
        <v>2016</v>
      </c>
      <c r="B2346" s="9">
        <v>42190</v>
      </c>
      <c r="C2346" s="10">
        <v>492</v>
      </c>
      <c r="D2346" s="11">
        <v>48.6</v>
      </c>
      <c r="E2346" s="11">
        <v>51.4</v>
      </c>
      <c r="F2346" s="8" t="s">
        <v>162</v>
      </c>
      <c r="G2346" s="8" t="s">
        <v>163</v>
      </c>
      <c r="H2346" s="8">
        <v>48.6</v>
      </c>
      <c r="I2346" s="8" t="s">
        <v>165</v>
      </c>
      <c r="J2346" s="8" t="s">
        <v>160</v>
      </c>
    </row>
    <row r="2347" spans="1:10" x14ac:dyDescent="0.15">
      <c r="A2347" s="8">
        <v>2016</v>
      </c>
      <c r="B2347" s="9">
        <v>42191</v>
      </c>
      <c r="C2347" s="10">
        <v>491</v>
      </c>
      <c r="D2347" s="11">
        <v>48.6</v>
      </c>
      <c r="E2347" s="11">
        <v>51.4</v>
      </c>
      <c r="F2347" s="8" t="s">
        <v>162</v>
      </c>
      <c r="G2347" s="8" t="s">
        <v>163</v>
      </c>
      <c r="H2347" s="8">
        <v>48.6</v>
      </c>
      <c r="I2347" s="8" t="s">
        <v>165</v>
      </c>
      <c r="J2347" s="8" t="s">
        <v>160</v>
      </c>
    </row>
    <row r="2348" spans="1:10" x14ac:dyDescent="0.15">
      <c r="A2348" s="8">
        <v>2016</v>
      </c>
      <c r="B2348" s="9">
        <v>42192</v>
      </c>
      <c r="C2348" s="10">
        <v>490</v>
      </c>
      <c r="D2348" s="11">
        <v>48.6</v>
      </c>
      <c r="E2348" s="11">
        <v>51.4</v>
      </c>
      <c r="F2348" s="8" t="s">
        <v>162</v>
      </c>
      <c r="G2348" s="8" t="s">
        <v>163</v>
      </c>
      <c r="H2348" s="8">
        <v>48.6</v>
      </c>
      <c r="I2348" s="8" t="s">
        <v>165</v>
      </c>
      <c r="J2348" s="8" t="s">
        <v>160</v>
      </c>
    </row>
    <row r="2349" spans="1:10" x14ac:dyDescent="0.15">
      <c r="A2349" s="8">
        <v>2016</v>
      </c>
      <c r="B2349" s="9">
        <v>42193</v>
      </c>
      <c r="C2349" s="10">
        <v>489</v>
      </c>
      <c r="D2349" s="11">
        <v>48.6</v>
      </c>
      <c r="E2349" s="11">
        <v>51.4</v>
      </c>
      <c r="F2349" s="8" t="s">
        <v>162</v>
      </c>
      <c r="G2349" s="8" t="s">
        <v>163</v>
      </c>
      <c r="H2349" s="8">
        <v>48.6</v>
      </c>
      <c r="I2349" s="8" t="s">
        <v>165</v>
      </c>
      <c r="J2349" s="8" t="s">
        <v>160</v>
      </c>
    </row>
    <row r="2350" spans="1:10" x14ac:dyDescent="0.15">
      <c r="A2350" s="8">
        <v>2016</v>
      </c>
      <c r="B2350" s="9">
        <v>42194</v>
      </c>
      <c r="C2350" s="10">
        <v>488</v>
      </c>
      <c r="D2350" s="11">
        <v>48.6</v>
      </c>
      <c r="E2350" s="11">
        <v>51.4</v>
      </c>
      <c r="F2350" s="8" t="s">
        <v>162</v>
      </c>
      <c r="G2350" s="8" t="s">
        <v>163</v>
      </c>
      <c r="H2350" s="8">
        <v>48.6</v>
      </c>
      <c r="I2350" s="8" t="s">
        <v>165</v>
      </c>
      <c r="J2350" s="8" t="s">
        <v>160</v>
      </c>
    </row>
    <row r="2351" spans="1:10" x14ac:dyDescent="0.15">
      <c r="A2351" s="8">
        <v>2016</v>
      </c>
      <c r="B2351" s="9">
        <v>42195</v>
      </c>
      <c r="C2351" s="10">
        <v>487</v>
      </c>
      <c r="D2351" s="11">
        <v>48.6</v>
      </c>
      <c r="E2351" s="11">
        <v>51.4</v>
      </c>
      <c r="F2351" s="8" t="s">
        <v>162</v>
      </c>
      <c r="G2351" s="8" t="s">
        <v>163</v>
      </c>
      <c r="H2351" s="8">
        <v>48.6</v>
      </c>
      <c r="I2351" s="8" t="s">
        <v>165</v>
      </c>
      <c r="J2351" s="8" t="s">
        <v>160</v>
      </c>
    </row>
    <row r="2352" spans="1:10" x14ac:dyDescent="0.15">
      <c r="A2352" s="8">
        <v>2016</v>
      </c>
      <c r="B2352" s="9">
        <v>42196</v>
      </c>
      <c r="C2352" s="10">
        <v>486</v>
      </c>
      <c r="D2352" s="11">
        <v>48.6</v>
      </c>
      <c r="E2352" s="11">
        <v>51.4</v>
      </c>
      <c r="F2352" s="8" t="s">
        <v>162</v>
      </c>
      <c r="G2352" s="8" t="s">
        <v>163</v>
      </c>
      <c r="H2352" s="8">
        <v>48.6</v>
      </c>
      <c r="I2352" s="8" t="s">
        <v>165</v>
      </c>
      <c r="J2352" s="8" t="s">
        <v>160</v>
      </c>
    </row>
    <row r="2353" spans="1:10" x14ac:dyDescent="0.15">
      <c r="A2353" s="8">
        <v>2016</v>
      </c>
      <c r="B2353" s="9">
        <v>42197</v>
      </c>
      <c r="C2353" s="10">
        <v>485</v>
      </c>
      <c r="D2353" s="11">
        <v>48.6</v>
      </c>
      <c r="E2353" s="11">
        <v>51.4</v>
      </c>
      <c r="F2353" s="8" t="s">
        <v>162</v>
      </c>
      <c r="G2353" s="8" t="s">
        <v>163</v>
      </c>
      <c r="H2353" s="8">
        <v>48.6</v>
      </c>
      <c r="I2353" s="8" t="s">
        <v>165</v>
      </c>
      <c r="J2353" s="8" t="s">
        <v>160</v>
      </c>
    </row>
    <row r="2354" spans="1:10" x14ac:dyDescent="0.15">
      <c r="A2354" s="8">
        <v>2016</v>
      </c>
      <c r="B2354" s="9">
        <v>42198</v>
      </c>
      <c r="C2354" s="10">
        <v>484</v>
      </c>
      <c r="D2354" s="11">
        <v>48.6</v>
      </c>
      <c r="E2354" s="11">
        <v>51.4</v>
      </c>
      <c r="F2354" s="8" t="s">
        <v>162</v>
      </c>
      <c r="G2354" s="8" t="s">
        <v>163</v>
      </c>
      <c r="H2354" s="8">
        <v>48.6</v>
      </c>
      <c r="I2354" s="8" t="s">
        <v>165</v>
      </c>
      <c r="J2354" s="8" t="s">
        <v>160</v>
      </c>
    </row>
    <row r="2355" spans="1:10" x14ac:dyDescent="0.15">
      <c r="A2355" s="8">
        <v>2016</v>
      </c>
      <c r="B2355" s="9">
        <v>42199</v>
      </c>
      <c r="C2355" s="10">
        <v>483</v>
      </c>
      <c r="D2355" s="11">
        <v>48.6</v>
      </c>
      <c r="E2355" s="11">
        <v>51.4</v>
      </c>
      <c r="F2355" s="8" t="s">
        <v>162</v>
      </c>
      <c r="G2355" s="8" t="s">
        <v>163</v>
      </c>
      <c r="H2355" s="8">
        <v>48.6</v>
      </c>
      <c r="I2355" s="8" t="s">
        <v>165</v>
      </c>
      <c r="J2355" s="8" t="s">
        <v>160</v>
      </c>
    </row>
    <row r="2356" spans="1:10" x14ac:dyDescent="0.15">
      <c r="A2356" s="8">
        <v>2016</v>
      </c>
      <c r="B2356" s="9">
        <v>42200</v>
      </c>
      <c r="C2356" s="10">
        <v>482</v>
      </c>
      <c r="D2356" s="11">
        <v>48.6</v>
      </c>
      <c r="E2356" s="11">
        <v>51.4</v>
      </c>
      <c r="F2356" s="8" t="s">
        <v>162</v>
      </c>
      <c r="G2356" s="8" t="s">
        <v>163</v>
      </c>
      <c r="H2356" s="8">
        <v>48.6</v>
      </c>
      <c r="I2356" s="8" t="s">
        <v>165</v>
      </c>
      <c r="J2356" s="8" t="s">
        <v>160</v>
      </c>
    </row>
    <row r="2357" spans="1:10" x14ac:dyDescent="0.15">
      <c r="A2357" s="8">
        <v>2016</v>
      </c>
      <c r="B2357" s="9">
        <v>42201</v>
      </c>
      <c r="C2357" s="10">
        <v>481</v>
      </c>
      <c r="D2357" s="11">
        <v>48.6</v>
      </c>
      <c r="E2357" s="11">
        <v>51.4</v>
      </c>
      <c r="F2357" s="8" t="s">
        <v>162</v>
      </c>
      <c r="G2357" s="8" t="s">
        <v>163</v>
      </c>
      <c r="H2357" s="8">
        <v>48.6</v>
      </c>
      <c r="I2357" s="8" t="s">
        <v>165</v>
      </c>
      <c r="J2357" s="8" t="s">
        <v>160</v>
      </c>
    </row>
    <row r="2358" spans="1:10" x14ac:dyDescent="0.15">
      <c r="A2358" s="8">
        <v>2016</v>
      </c>
      <c r="B2358" s="9">
        <v>42202</v>
      </c>
      <c r="C2358" s="10">
        <v>480</v>
      </c>
      <c r="D2358" s="11">
        <v>48.6</v>
      </c>
      <c r="E2358" s="11">
        <v>51.4</v>
      </c>
      <c r="F2358" s="8" t="s">
        <v>162</v>
      </c>
      <c r="G2358" s="8" t="s">
        <v>163</v>
      </c>
      <c r="H2358" s="8">
        <v>48.6</v>
      </c>
      <c r="I2358" s="8" t="s">
        <v>165</v>
      </c>
      <c r="J2358" s="8" t="s">
        <v>160</v>
      </c>
    </row>
    <row r="2359" spans="1:10" x14ac:dyDescent="0.15">
      <c r="A2359" s="8">
        <v>2016</v>
      </c>
      <c r="B2359" s="9">
        <v>42203</v>
      </c>
      <c r="C2359" s="10">
        <v>479</v>
      </c>
      <c r="D2359" s="11">
        <v>48.6</v>
      </c>
      <c r="E2359" s="11">
        <v>51.4</v>
      </c>
      <c r="F2359" s="8" t="s">
        <v>162</v>
      </c>
      <c r="G2359" s="8" t="s">
        <v>163</v>
      </c>
      <c r="H2359" s="8">
        <v>48.6</v>
      </c>
      <c r="I2359" s="8" t="s">
        <v>165</v>
      </c>
      <c r="J2359" s="8" t="s">
        <v>160</v>
      </c>
    </row>
    <row r="2360" spans="1:10" x14ac:dyDescent="0.15">
      <c r="A2360" s="8">
        <v>2016</v>
      </c>
      <c r="B2360" s="9">
        <v>42204</v>
      </c>
      <c r="C2360" s="10">
        <v>478</v>
      </c>
      <c r="D2360" s="11">
        <v>48.6</v>
      </c>
      <c r="E2360" s="11">
        <v>51.4</v>
      </c>
      <c r="F2360" s="8" t="s">
        <v>162</v>
      </c>
      <c r="G2360" s="8" t="s">
        <v>163</v>
      </c>
      <c r="H2360" s="8">
        <v>48.6</v>
      </c>
      <c r="I2360" s="8" t="s">
        <v>165</v>
      </c>
      <c r="J2360" s="8" t="s">
        <v>160</v>
      </c>
    </row>
    <row r="2361" spans="1:10" x14ac:dyDescent="0.15">
      <c r="A2361" s="8">
        <v>2016</v>
      </c>
      <c r="B2361" s="9">
        <v>42205</v>
      </c>
      <c r="C2361" s="10">
        <v>477</v>
      </c>
      <c r="D2361" s="11">
        <v>48.6</v>
      </c>
      <c r="E2361" s="11">
        <v>51.4</v>
      </c>
      <c r="F2361" s="8" t="s">
        <v>162</v>
      </c>
      <c r="G2361" s="8" t="s">
        <v>163</v>
      </c>
      <c r="H2361" s="8">
        <v>48.6</v>
      </c>
      <c r="I2361" s="8" t="s">
        <v>165</v>
      </c>
      <c r="J2361" s="8" t="s">
        <v>160</v>
      </c>
    </row>
    <row r="2362" spans="1:10" x14ac:dyDescent="0.15">
      <c r="A2362" s="8">
        <v>2016</v>
      </c>
      <c r="B2362" s="9">
        <v>42206</v>
      </c>
      <c r="C2362" s="10">
        <v>476</v>
      </c>
      <c r="D2362" s="11">
        <v>48.6</v>
      </c>
      <c r="E2362" s="11">
        <v>51.4</v>
      </c>
      <c r="F2362" s="8" t="s">
        <v>162</v>
      </c>
      <c r="G2362" s="8" t="s">
        <v>163</v>
      </c>
      <c r="H2362" s="8">
        <v>48.6</v>
      </c>
      <c r="I2362" s="8" t="s">
        <v>165</v>
      </c>
      <c r="J2362" s="8" t="s">
        <v>160</v>
      </c>
    </row>
    <row r="2363" spans="1:10" x14ac:dyDescent="0.15">
      <c r="A2363" s="8">
        <v>2016</v>
      </c>
      <c r="B2363" s="9">
        <v>42207</v>
      </c>
      <c r="C2363" s="10">
        <v>475</v>
      </c>
      <c r="D2363" s="11">
        <v>48.6</v>
      </c>
      <c r="E2363" s="11">
        <v>51.4</v>
      </c>
      <c r="F2363" s="8" t="s">
        <v>162</v>
      </c>
      <c r="G2363" s="8" t="s">
        <v>163</v>
      </c>
      <c r="H2363" s="8">
        <v>48.6</v>
      </c>
      <c r="I2363" s="8" t="s">
        <v>165</v>
      </c>
      <c r="J2363" s="8" t="s">
        <v>160</v>
      </c>
    </row>
    <row r="2364" spans="1:10" x14ac:dyDescent="0.15">
      <c r="A2364" s="8">
        <v>2016</v>
      </c>
      <c r="B2364" s="9">
        <v>42208</v>
      </c>
      <c r="C2364" s="10">
        <v>474</v>
      </c>
      <c r="D2364" s="11">
        <v>48.6</v>
      </c>
      <c r="E2364" s="11">
        <v>51.4</v>
      </c>
      <c r="F2364" s="8" t="s">
        <v>162</v>
      </c>
      <c r="G2364" s="8" t="s">
        <v>163</v>
      </c>
      <c r="H2364" s="8">
        <v>48.6</v>
      </c>
      <c r="I2364" s="8" t="s">
        <v>165</v>
      </c>
      <c r="J2364" s="8" t="s">
        <v>160</v>
      </c>
    </row>
    <row r="2365" spans="1:10" x14ac:dyDescent="0.15">
      <c r="A2365" s="8">
        <v>2016</v>
      </c>
      <c r="B2365" s="9">
        <v>42209</v>
      </c>
      <c r="C2365" s="10">
        <v>473</v>
      </c>
      <c r="D2365" s="11">
        <v>48.6</v>
      </c>
      <c r="E2365" s="11">
        <v>51.4</v>
      </c>
      <c r="F2365" s="8" t="s">
        <v>162</v>
      </c>
      <c r="G2365" s="8" t="s">
        <v>163</v>
      </c>
      <c r="H2365" s="8">
        <v>48.6</v>
      </c>
      <c r="I2365" s="8" t="s">
        <v>165</v>
      </c>
      <c r="J2365" s="8" t="s">
        <v>160</v>
      </c>
    </row>
    <row r="2366" spans="1:10" x14ac:dyDescent="0.15">
      <c r="A2366" s="8">
        <v>2016</v>
      </c>
      <c r="B2366" s="9">
        <v>42210</v>
      </c>
      <c r="C2366" s="10">
        <v>472</v>
      </c>
      <c r="D2366" s="11">
        <v>48.6</v>
      </c>
      <c r="E2366" s="11">
        <v>51.4</v>
      </c>
      <c r="F2366" s="8" t="s">
        <v>162</v>
      </c>
      <c r="G2366" s="8" t="s">
        <v>163</v>
      </c>
      <c r="H2366" s="8">
        <v>48.6</v>
      </c>
      <c r="I2366" s="8" t="s">
        <v>165</v>
      </c>
      <c r="J2366" s="8" t="s">
        <v>160</v>
      </c>
    </row>
    <row r="2367" spans="1:10" x14ac:dyDescent="0.15">
      <c r="A2367" s="8">
        <v>2016</v>
      </c>
      <c r="B2367" s="9">
        <v>42211</v>
      </c>
      <c r="C2367" s="10">
        <v>471</v>
      </c>
      <c r="D2367" s="11">
        <v>48.6</v>
      </c>
      <c r="E2367" s="11">
        <v>51.4</v>
      </c>
      <c r="F2367" s="8" t="s">
        <v>162</v>
      </c>
      <c r="G2367" s="8" t="s">
        <v>163</v>
      </c>
      <c r="H2367" s="8">
        <v>48.6</v>
      </c>
      <c r="I2367" s="8" t="s">
        <v>165</v>
      </c>
      <c r="J2367" s="8" t="s">
        <v>160</v>
      </c>
    </row>
    <row r="2368" spans="1:10" x14ac:dyDescent="0.15">
      <c r="A2368" s="8">
        <v>2016</v>
      </c>
      <c r="B2368" s="9">
        <v>42212</v>
      </c>
      <c r="C2368" s="10">
        <v>470</v>
      </c>
      <c r="D2368" s="11">
        <v>48.6</v>
      </c>
      <c r="E2368" s="11">
        <v>51.4</v>
      </c>
      <c r="F2368" s="8" t="s">
        <v>162</v>
      </c>
      <c r="G2368" s="8" t="s">
        <v>163</v>
      </c>
      <c r="H2368" s="8">
        <v>48.6</v>
      </c>
      <c r="I2368" s="8" t="s">
        <v>165</v>
      </c>
      <c r="J2368" s="8" t="s">
        <v>160</v>
      </c>
    </row>
    <row r="2369" spans="1:10" x14ac:dyDescent="0.15">
      <c r="A2369" s="8">
        <v>2016</v>
      </c>
      <c r="B2369" s="9">
        <v>42213</v>
      </c>
      <c r="C2369" s="10">
        <v>469</v>
      </c>
      <c r="D2369" s="11">
        <v>48.6</v>
      </c>
      <c r="E2369" s="11">
        <v>51.4</v>
      </c>
      <c r="F2369" s="8" t="s">
        <v>162</v>
      </c>
      <c r="G2369" s="8" t="s">
        <v>163</v>
      </c>
      <c r="H2369" s="8">
        <v>48.6</v>
      </c>
      <c r="I2369" s="8" t="s">
        <v>165</v>
      </c>
      <c r="J2369" s="8" t="s">
        <v>160</v>
      </c>
    </row>
    <row r="2370" spans="1:10" x14ac:dyDescent="0.15">
      <c r="A2370" s="8">
        <v>2016</v>
      </c>
      <c r="B2370" s="9">
        <v>42214</v>
      </c>
      <c r="C2370" s="10">
        <v>468</v>
      </c>
      <c r="D2370" s="11">
        <v>48.6</v>
      </c>
      <c r="E2370" s="11">
        <v>51.4</v>
      </c>
      <c r="F2370" s="8" t="s">
        <v>162</v>
      </c>
      <c r="G2370" s="8" t="s">
        <v>163</v>
      </c>
      <c r="H2370" s="8">
        <v>48.6</v>
      </c>
      <c r="I2370" s="8" t="s">
        <v>165</v>
      </c>
      <c r="J2370" s="8" t="s">
        <v>160</v>
      </c>
    </row>
    <row r="2371" spans="1:10" x14ac:dyDescent="0.15">
      <c r="A2371" s="8">
        <v>2016</v>
      </c>
      <c r="B2371" s="9">
        <v>42215</v>
      </c>
      <c r="C2371" s="10">
        <v>467</v>
      </c>
      <c r="D2371" s="11">
        <v>48.6</v>
      </c>
      <c r="E2371" s="11">
        <v>51.4</v>
      </c>
      <c r="F2371" s="8" t="s">
        <v>162</v>
      </c>
      <c r="G2371" s="8" t="s">
        <v>163</v>
      </c>
      <c r="H2371" s="8">
        <v>48.6</v>
      </c>
      <c r="I2371" s="8" t="s">
        <v>165</v>
      </c>
      <c r="J2371" s="8" t="s">
        <v>160</v>
      </c>
    </row>
    <row r="2372" spans="1:10" x14ac:dyDescent="0.15">
      <c r="A2372" s="8">
        <v>2016</v>
      </c>
      <c r="B2372" s="9">
        <v>42216</v>
      </c>
      <c r="C2372" s="10">
        <v>466</v>
      </c>
      <c r="D2372" s="11">
        <v>46.4</v>
      </c>
      <c r="E2372" s="11">
        <v>53.6</v>
      </c>
      <c r="F2372" s="8" t="s">
        <v>162</v>
      </c>
      <c r="G2372" s="8" t="s">
        <v>163</v>
      </c>
      <c r="H2372" s="8">
        <v>46.4</v>
      </c>
      <c r="I2372" s="8" t="s">
        <v>165</v>
      </c>
      <c r="J2372" s="8" t="s">
        <v>160</v>
      </c>
    </row>
    <row r="2373" spans="1:10" x14ac:dyDescent="0.15">
      <c r="A2373" s="8">
        <v>2016</v>
      </c>
      <c r="B2373" s="9">
        <v>42217</v>
      </c>
      <c r="C2373" s="10">
        <v>465</v>
      </c>
      <c r="D2373" s="11">
        <v>46.4</v>
      </c>
      <c r="E2373" s="11">
        <v>53.6</v>
      </c>
      <c r="F2373" s="8" t="s">
        <v>162</v>
      </c>
      <c r="G2373" s="8" t="s">
        <v>163</v>
      </c>
      <c r="H2373" s="8">
        <v>46.4</v>
      </c>
      <c r="I2373" s="8" t="s">
        <v>165</v>
      </c>
      <c r="J2373" s="8" t="s">
        <v>160</v>
      </c>
    </row>
    <row r="2374" spans="1:10" x14ac:dyDescent="0.15">
      <c r="A2374" s="8">
        <v>2016</v>
      </c>
      <c r="B2374" s="9">
        <v>42218</v>
      </c>
      <c r="C2374" s="10">
        <v>464</v>
      </c>
      <c r="D2374" s="11">
        <v>46.4</v>
      </c>
      <c r="E2374" s="11">
        <v>53.6</v>
      </c>
      <c r="F2374" s="8" t="s">
        <v>162</v>
      </c>
      <c r="G2374" s="8" t="s">
        <v>163</v>
      </c>
      <c r="H2374" s="8">
        <v>46.4</v>
      </c>
      <c r="I2374" s="8" t="s">
        <v>165</v>
      </c>
      <c r="J2374" s="8" t="s">
        <v>160</v>
      </c>
    </row>
    <row r="2375" spans="1:10" x14ac:dyDescent="0.15">
      <c r="A2375" s="8">
        <v>2016</v>
      </c>
      <c r="B2375" s="9">
        <v>42219</v>
      </c>
      <c r="C2375" s="10">
        <v>463</v>
      </c>
      <c r="D2375" s="11">
        <v>46.4</v>
      </c>
      <c r="E2375" s="11">
        <v>53.6</v>
      </c>
      <c r="F2375" s="8" t="s">
        <v>162</v>
      </c>
      <c r="G2375" s="8" t="s">
        <v>163</v>
      </c>
      <c r="H2375" s="8">
        <v>46.4</v>
      </c>
      <c r="I2375" s="8" t="s">
        <v>165</v>
      </c>
      <c r="J2375" s="8" t="s">
        <v>160</v>
      </c>
    </row>
    <row r="2376" spans="1:10" x14ac:dyDescent="0.15">
      <c r="A2376" s="8">
        <v>2016</v>
      </c>
      <c r="B2376" s="9">
        <v>42220</v>
      </c>
      <c r="C2376" s="10">
        <v>462</v>
      </c>
      <c r="D2376" s="11">
        <v>46.4</v>
      </c>
      <c r="E2376" s="11">
        <v>53.6</v>
      </c>
      <c r="F2376" s="8" t="s">
        <v>162</v>
      </c>
      <c r="G2376" s="8" t="s">
        <v>163</v>
      </c>
      <c r="H2376" s="8">
        <v>46.4</v>
      </c>
      <c r="I2376" s="8" t="s">
        <v>165</v>
      </c>
      <c r="J2376" s="8" t="s">
        <v>160</v>
      </c>
    </row>
    <row r="2377" spans="1:10" x14ac:dyDescent="0.15">
      <c r="A2377" s="8">
        <v>2016</v>
      </c>
      <c r="B2377" s="9">
        <v>42221</v>
      </c>
      <c r="C2377" s="10">
        <v>461</v>
      </c>
      <c r="D2377" s="11">
        <v>46.4</v>
      </c>
      <c r="E2377" s="11">
        <v>53.6</v>
      </c>
      <c r="F2377" s="8" t="s">
        <v>162</v>
      </c>
      <c r="G2377" s="8" t="s">
        <v>163</v>
      </c>
      <c r="H2377" s="8">
        <v>46.4</v>
      </c>
      <c r="I2377" s="8" t="s">
        <v>165</v>
      </c>
      <c r="J2377" s="8" t="s">
        <v>160</v>
      </c>
    </row>
    <row r="2378" spans="1:10" x14ac:dyDescent="0.15">
      <c r="A2378" s="8">
        <v>2016</v>
      </c>
      <c r="B2378" s="9">
        <v>42222</v>
      </c>
      <c r="C2378" s="10">
        <v>460</v>
      </c>
      <c r="D2378" s="11">
        <v>46.4</v>
      </c>
      <c r="E2378" s="11">
        <v>53.6</v>
      </c>
      <c r="F2378" s="8" t="s">
        <v>162</v>
      </c>
      <c r="G2378" s="8" t="s">
        <v>163</v>
      </c>
      <c r="H2378" s="8">
        <v>46.4</v>
      </c>
      <c r="I2378" s="8" t="s">
        <v>165</v>
      </c>
      <c r="J2378" s="8" t="s">
        <v>160</v>
      </c>
    </row>
    <row r="2379" spans="1:10" x14ac:dyDescent="0.15">
      <c r="A2379" s="8">
        <v>2016</v>
      </c>
      <c r="B2379" s="9">
        <v>42223</v>
      </c>
      <c r="C2379" s="10">
        <v>459</v>
      </c>
      <c r="D2379" s="11">
        <v>46.4</v>
      </c>
      <c r="E2379" s="11">
        <v>53.6</v>
      </c>
      <c r="F2379" s="8" t="s">
        <v>162</v>
      </c>
      <c r="G2379" s="8" t="s">
        <v>163</v>
      </c>
      <c r="H2379" s="8">
        <v>46.4</v>
      </c>
      <c r="I2379" s="8" t="s">
        <v>165</v>
      </c>
      <c r="J2379" s="8" t="s">
        <v>160</v>
      </c>
    </row>
    <row r="2380" spans="1:10" x14ac:dyDescent="0.15">
      <c r="A2380" s="8">
        <v>2016</v>
      </c>
      <c r="B2380" s="9">
        <v>42224</v>
      </c>
      <c r="C2380" s="10">
        <v>458</v>
      </c>
      <c r="D2380" s="11">
        <v>46.4</v>
      </c>
      <c r="E2380" s="11">
        <v>53.6</v>
      </c>
      <c r="F2380" s="8" t="s">
        <v>162</v>
      </c>
      <c r="G2380" s="8" t="s">
        <v>163</v>
      </c>
      <c r="H2380" s="8">
        <v>46.4</v>
      </c>
      <c r="I2380" s="8" t="s">
        <v>165</v>
      </c>
      <c r="J2380" s="8" t="s">
        <v>160</v>
      </c>
    </row>
    <row r="2381" spans="1:10" x14ac:dyDescent="0.15">
      <c r="A2381" s="8">
        <v>2016</v>
      </c>
      <c r="B2381" s="9">
        <v>42225</v>
      </c>
      <c r="C2381" s="10">
        <v>457</v>
      </c>
      <c r="D2381" s="11">
        <v>46.4</v>
      </c>
      <c r="E2381" s="11">
        <v>53.6</v>
      </c>
      <c r="F2381" s="8" t="s">
        <v>162</v>
      </c>
      <c r="G2381" s="8" t="s">
        <v>163</v>
      </c>
      <c r="H2381" s="8">
        <v>46.4</v>
      </c>
      <c r="I2381" s="8" t="s">
        <v>165</v>
      </c>
      <c r="J2381" s="8" t="s">
        <v>160</v>
      </c>
    </row>
    <row r="2382" spans="1:10" x14ac:dyDescent="0.15">
      <c r="A2382" s="8">
        <v>2016</v>
      </c>
      <c r="B2382" s="9">
        <v>42226</v>
      </c>
      <c r="C2382" s="10">
        <v>456</v>
      </c>
      <c r="D2382" s="11">
        <v>46.4</v>
      </c>
      <c r="E2382" s="11">
        <v>53.6</v>
      </c>
      <c r="F2382" s="8" t="s">
        <v>162</v>
      </c>
      <c r="G2382" s="8" t="s">
        <v>163</v>
      </c>
      <c r="H2382" s="8">
        <v>46.4</v>
      </c>
      <c r="I2382" s="8" t="s">
        <v>165</v>
      </c>
      <c r="J2382" s="8" t="s">
        <v>160</v>
      </c>
    </row>
    <row r="2383" spans="1:10" x14ac:dyDescent="0.15">
      <c r="A2383" s="8">
        <v>2016</v>
      </c>
      <c r="B2383" s="9">
        <v>42227</v>
      </c>
      <c r="C2383" s="10">
        <v>455</v>
      </c>
      <c r="D2383" s="11">
        <v>46.4</v>
      </c>
      <c r="E2383" s="11">
        <v>53.6</v>
      </c>
      <c r="F2383" s="8" t="s">
        <v>162</v>
      </c>
      <c r="G2383" s="8" t="s">
        <v>163</v>
      </c>
      <c r="H2383" s="8">
        <v>46.4</v>
      </c>
      <c r="I2383" s="8" t="s">
        <v>165</v>
      </c>
      <c r="J2383" s="8" t="s">
        <v>160</v>
      </c>
    </row>
    <row r="2384" spans="1:10" x14ac:dyDescent="0.15">
      <c r="A2384" s="8">
        <v>2016</v>
      </c>
      <c r="B2384" s="9">
        <v>42228</v>
      </c>
      <c r="C2384" s="10">
        <v>454</v>
      </c>
      <c r="D2384" s="11">
        <v>46.4</v>
      </c>
      <c r="E2384" s="11">
        <v>53.6</v>
      </c>
      <c r="F2384" s="8" t="s">
        <v>162</v>
      </c>
      <c r="G2384" s="8" t="s">
        <v>163</v>
      </c>
      <c r="H2384" s="8">
        <v>46.4</v>
      </c>
      <c r="I2384" s="8" t="s">
        <v>165</v>
      </c>
      <c r="J2384" s="8" t="s">
        <v>160</v>
      </c>
    </row>
    <row r="2385" spans="1:10" x14ac:dyDescent="0.15">
      <c r="A2385" s="8">
        <v>2016</v>
      </c>
      <c r="B2385" s="9">
        <v>42229</v>
      </c>
      <c r="C2385" s="10">
        <v>453</v>
      </c>
      <c r="D2385" s="11">
        <v>46.4</v>
      </c>
      <c r="E2385" s="11">
        <v>53.6</v>
      </c>
      <c r="F2385" s="8" t="s">
        <v>162</v>
      </c>
      <c r="G2385" s="8" t="s">
        <v>163</v>
      </c>
      <c r="H2385" s="8">
        <v>46.4</v>
      </c>
      <c r="I2385" s="8" t="s">
        <v>165</v>
      </c>
      <c r="J2385" s="8" t="s">
        <v>160</v>
      </c>
    </row>
    <row r="2386" spans="1:10" x14ac:dyDescent="0.15">
      <c r="A2386" s="8">
        <v>2016</v>
      </c>
      <c r="B2386" s="9">
        <v>42230</v>
      </c>
      <c r="C2386" s="10">
        <v>452</v>
      </c>
      <c r="D2386" s="11">
        <v>46.4</v>
      </c>
      <c r="E2386" s="11">
        <v>53.6</v>
      </c>
      <c r="F2386" s="8" t="s">
        <v>162</v>
      </c>
      <c r="G2386" s="8" t="s">
        <v>163</v>
      </c>
      <c r="H2386" s="8">
        <v>46.4</v>
      </c>
      <c r="I2386" s="8" t="s">
        <v>165</v>
      </c>
      <c r="J2386" s="8" t="s">
        <v>160</v>
      </c>
    </row>
    <row r="2387" spans="1:10" x14ac:dyDescent="0.15">
      <c r="A2387" s="8">
        <v>2016</v>
      </c>
      <c r="B2387" s="9">
        <v>42231</v>
      </c>
      <c r="C2387" s="10">
        <v>451</v>
      </c>
      <c r="D2387" s="11">
        <v>46.4</v>
      </c>
      <c r="E2387" s="11">
        <v>53.6</v>
      </c>
      <c r="F2387" s="8" t="s">
        <v>162</v>
      </c>
      <c r="G2387" s="8" t="s">
        <v>163</v>
      </c>
      <c r="H2387" s="8">
        <v>46.4</v>
      </c>
      <c r="I2387" s="8" t="s">
        <v>165</v>
      </c>
      <c r="J2387" s="8" t="s">
        <v>160</v>
      </c>
    </row>
    <row r="2388" spans="1:10" x14ac:dyDescent="0.15">
      <c r="A2388" s="8">
        <v>2016</v>
      </c>
      <c r="B2388" s="9">
        <v>42232</v>
      </c>
      <c r="C2388" s="10">
        <v>450</v>
      </c>
      <c r="D2388" s="11">
        <v>46.4</v>
      </c>
      <c r="E2388" s="11">
        <v>53.6</v>
      </c>
      <c r="F2388" s="8" t="s">
        <v>162</v>
      </c>
      <c r="G2388" s="8" t="s">
        <v>163</v>
      </c>
      <c r="H2388" s="8">
        <v>46.4</v>
      </c>
      <c r="I2388" s="8" t="s">
        <v>165</v>
      </c>
      <c r="J2388" s="8" t="s">
        <v>160</v>
      </c>
    </row>
    <row r="2389" spans="1:10" x14ac:dyDescent="0.15">
      <c r="A2389" s="8">
        <v>2016</v>
      </c>
      <c r="B2389" s="9">
        <v>42233</v>
      </c>
      <c r="C2389" s="10">
        <v>449</v>
      </c>
      <c r="D2389" s="11">
        <v>46.4</v>
      </c>
      <c r="E2389" s="11">
        <v>53.6</v>
      </c>
      <c r="F2389" s="8" t="s">
        <v>162</v>
      </c>
      <c r="G2389" s="8" t="s">
        <v>163</v>
      </c>
      <c r="H2389" s="8">
        <v>46.4</v>
      </c>
      <c r="I2389" s="8" t="s">
        <v>165</v>
      </c>
      <c r="J2389" s="8" t="s">
        <v>160</v>
      </c>
    </row>
    <row r="2390" spans="1:10" x14ac:dyDescent="0.15">
      <c r="A2390" s="8">
        <v>2016</v>
      </c>
      <c r="B2390" s="9">
        <v>42234</v>
      </c>
      <c r="C2390" s="10">
        <v>448</v>
      </c>
      <c r="D2390" s="11">
        <v>46.4</v>
      </c>
      <c r="E2390" s="11">
        <v>53.6</v>
      </c>
      <c r="F2390" s="8" t="s">
        <v>162</v>
      </c>
      <c r="G2390" s="8" t="s">
        <v>163</v>
      </c>
      <c r="H2390" s="8">
        <v>46.4</v>
      </c>
      <c r="I2390" s="8" t="s">
        <v>165</v>
      </c>
      <c r="J2390" s="8" t="s">
        <v>160</v>
      </c>
    </row>
    <row r="2391" spans="1:10" x14ac:dyDescent="0.15">
      <c r="A2391" s="8">
        <v>2016</v>
      </c>
      <c r="B2391" s="9">
        <v>42235</v>
      </c>
      <c r="C2391" s="10">
        <v>447</v>
      </c>
      <c r="D2391" s="11">
        <v>46.4</v>
      </c>
      <c r="E2391" s="11">
        <v>53.6</v>
      </c>
      <c r="F2391" s="8" t="s">
        <v>162</v>
      </c>
      <c r="G2391" s="8" t="s">
        <v>163</v>
      </c>
      <c r="H2391" s="8">
        <v>46.4</v>
      </c>
      <c r="I2391" s="8" t="s">
        <v>165</v>
      </c>
      <c r="J2391" s="8" t="s">
        <v>160</v>
      </c>
    </row>
    <row r="2392" spans="1:10" x14ac:dyDescent="0.15">
      <c r="A2392" s="8">
        <v>2016</v>
      </c>
      <c r="B2392" s="9">
        <v>42236</v>
      </c>
      <c r="C2392" s="10">
        <v>446</v>
      </c>
      <c r="D2392" s="11">
        <v>46.4</v>
      </c>
      <c r="E2392" s="11">
        <v>53.6</v>
      </c>
      <c r="F2392" s="8" t="s">
        <v>162</v>
      </c>
      <c r="G2392" s="8" t="s">
        <v>163</v>
      </c>
      <c r="H2392" s="8">
        <v>46.4</v>
      </c>
      <c r="I2392" s="8" t="s">
        <v>165</v>
      </c>
      <c r="J2392" s="8" t="s">
        <v>160</v>
      </c>
    </row>
    <row r="2393" spans="1:10" x14ac:dyDescent="0.15">
      <c r="A2393" s="8">
        <v>2016</v>
      </c>
      <c r="B2393" s="9">
        <v>42237</v>
      </c>
      <c r="C2393" s="10">
        <v>445</v>
      </c>
      <c r="D2393" s="11">
        <v>46.4</v>
      </c>
      <c r="E2393" s="11">
        <v>53.6</v>
      </c>
      <c r="F2393" s="8" t="s">
        <v>162</v>
      </c>
      <c r="G2393" s="8" t="s">
        <v>163</v>
      </c>
      <c r="H2393" s="8">
        <v>46.4</v>
      </c>
      <c r="I2393" s="8" t="s">
        <v>165</v>
      </c>
      <c r="J2393" s="8" t="s">
        <v>160</v>
      </c>
    </row>
    <row r="2394" spans="1:10" x14ac:dyDescent="0.15">
      <c r="A2394" s="8">
        <v>2016</v>
      </c>
      <c r="B2394" s="9">
        <v>42238</v>
      </c>
      <c r="C2394" s="10">
        <v>444</v>
      </c>
      <c r="D2394" s="11">
        <v>46.4</v>
      </c>
      <c r="E2394" s="11">
        <v>53.6</v>
      </c>
      <c r="F2394" s="8" t="s">
        <v>162</v>
      </c>
      <c r="G2394" s="8" t="s">
        <v>163</v>
      </c>
      <c r="H2394" s="8">
        <v>46.4</v>
      </c>
      <c r="I2394" s="8" t="s">
        <v>165</v>
      </c>
      <c r="J2394" s="8" t="s">
        <v>160</v>
      </c>
    </row>
    <row r="2395" spans="1:10" x14ac:dyDescent="0.15">
      <c r="A2395" s="8">
        <v>2016</v>
      </c>
      <c r="B2395" s="9">
        <v>42239</v>
      </c>
      <c r="C2395" s="10">
        <v>443</v>
      </c>
      <c r="D2395" s="11">
        <v>46.4</v>
      </c>
      <c r="E2395" s="11">
        <v>53.6</v>
      </c>
      <c r="F2395" s="8" t="s">
        <v>162</v>
      </c>
      <c r="G2395" s="8" t="s">
        <v>163</v>
      </c>
      <c r="H2395" s="8">
        <v>46.4</v>
      </c>
      <c r="I2395" s="8" t="s">
        <v>165</v>
      </c>
      <c r="J2395" s="8" t="s">
        <v>160</v>
      </c>
    </row>
    <row r="2396" spans="1:10" x14ac:dyDescent="0.15">
      <c r="A2396" s="8">
        <v>2016</v>
      </c>
      <c r="B2396" s="9">
        <v>42240</v>
      </c>
      <c r="C2396" s="10">
        <v>442</v>
      </c>
      <c r="D2396" s="11">
        <v>46.4</v>
      </c>
      <c r="E2396" s="11">
        <v>53.6</v>
      </c>
      <c r="F2396" s="8" t="s">
        <v>162</v>
      </c>
      <c r="G2396" s="8" t="s">
        <v>163</v>
      </c>
      <c r="H2396" s="8">
        <v>46.4</v>
      </c>
      <c r="I2396" s="8" t="s">
        <v>165</v>
      </c>
      <c r="J2396" s="8" t="s">
        <v>160</v>
      </c>
    </row>
    <row r="2397" spans="1:10" x14ac:dyDescent="0.15">
      <c r="A2397" s="8">
        <v>2016</v>
      </c>
      <c r="B2397" s="9">
        <v>42241</v>
      </c>
      <c r="C2397" s="10">
        <v>441</v>
      </c>
      <c r="D2397" s="11">
        <v>46.4</v>
      </c>
      <c r="E2397" s="11">
        <v>53.6</v>
      </c>
      <c r="F2397" s="8" t="s">
        <v>162</v>
      </c>
      <c r="G2397" s="8" t="s">
        <v>163</v>
      </c>
      <c r="H2397" s="8">
        <v>46.4</v>
      </c>
      <c r="I2397" s="8" t="s">
        <v>165</v>
      </c>
      <c r="J2397" s="8" t="s">
        <v>160</v>
      </c>
    </row>
    <row r="2398" spans="1:10" x14ac:dyDescent="0.15">
      <c r="A2398" s="8">
        <v>2016</v>
      </c>
      <c r="B2398" s="9">
        <v>42242</v>
      </c>
      <c r="C2398" s="10">
        <v>440</v>
      </c>
      <c r="D2398" s="11">
        <v>46.4</v>
      </c>
      <c r="E2398" s="11">
        <v>53.6</v>
      </c>
      <c r="F2398" s="8" t="s">
        <v>162</v>
      </c>
      <c r="G2398" s="8" t="s">
        <v>163</v>
      </c>
      <c r="H2398" s="8">
        <v>46.4</v>
      </c>
      <c r="I2398" s="8" t="s">
        <v>165</v>
      </c>
      <c r="J2398" s="8" t="s">
        <v>160</v>
      </c>
    </row>
    <row r="2399" spans="1:10" x14ac:dyDescent="0.15">
      <c r="A2399" s="8">
        <v>2016</v>
      </c>
      <c r="B2399" s="9">
        <v>42243</v>
      </c>
      <c r="C2399" s="10">
        <v>439</v>
      </c>
      <c r="D2399" s="11">
        <v>46.4</v>
      </c>
      <c r="E2399" s="11">
        <v>53.6</v>
      </c>
      <c r="F2399" s="8" t="s">
        <v>162</v>
      </c>
      <c r="G2399" s="8" t="s">
        <v>163</v>
      </c>
      <c r="H2399" s="8">
        <v>46.4</v>
      </c>
      <c r="I2399" s="8" t="s">
        <v>165</v>
      </c>
      <c r="J2399" s="8" t="s">
        <v>160</v>
      </c>
    </row>
    <row r="2400" spans="1:10" x14ac:dyDescent="0.15">
      <c r="A2400" s="8">
        <v>2016</v>
      </c>
      <c r="B2400" s="9">
        <v>42244</v>
      </c>
      <c r="C2400" s="10">
        <v>438</v>
      </c>
      <c r="D2400" s="11">
        <v>46.4</v>
      </c>
      <c r="E2400" s="11">
        <v>53.6</v>
      </c>
      <c r="F2400" s="8" t="s">
        <v>162</v>
      </c>
      <c r="G2400" s="8" t="s">
        <v>163</v>
      </c>
      <c r="H2400" s="8">
        <v>46.4</v>
      </c>
      <c r="I2400" s="8" t="s">
        <v>165</v>
      </c>
      <c r="J2400" s="8" t="s">
        <v>160</v>
      </c>
    </row>
    <row r="2401" spans="1:10" x14ac:dyDescent="0.15">
      <c r="A2401" s="8">
        <v>2016</v>
      </c>
      <c r="B2401" s="9">
        <v>42245</v>
      </c>
      <c r="C2401" s="10">
        <v>437</v>
      </c>
      <c r="D2401" s="11">
        <v>46.4</v>
      </c>
      <c r="E2401" s="11">
        <v>53.6</v>
      </c>
      <c r="F2401" s="8" t="s">
        <v>162</v>
      </c>
      <c r="G2401" s="8" t="s">
        <v>163</v>
      </c>
      <c r="H2401" s="8">
        <v>46.4</v>
      </c>
      <c r="I2401" s="8" t="s">
        <v>165</v>
      </c>
      <c r="J2401" s="8" t="s">
        <v>160</v>
      </c>
    </row>
    <row r="2402" spans="1:10" x14ac:dyDescent="0.15">
      <c r="A2402" s="8">
        <v>2016</v>
      </c>
      <c r="B2402" s="9">
        <v>42246</v>
      </c>
      <c r="C2402" s="10">
        <v>436</v>
      </c>
      <c r="D2402" s="11">
        <v>46.4</v>
      </c>
      <c r="E2402" s="11">
        <v>53.6</v>
      </c>
      <c r="F2402" s="8" t="s">
        <v>162</v>
      </c>
      <c r="G2402" s="8" t="s">
        <v>163</v>
      </c>
      <c r="H2402" s="8">
        <v>46.4</v>
      </c>
      <c r="I2402" s="8" t="s">
        <v>165</v>
      </c>
      <c r="J2402" s="8" t="s">
        <v>160</v>
      </c>
    </row>
    <row r="2403" spans="1:10" x14ac:dyDescent="0.15">
      <c r="A2403" s="8">
        <v>2016</v>
      </c>
      <c r="B2403" s="9">
        <v>42247</v>
      </c>
      <c r="C2403" s="10">
        <v>435</v>
      </c>
      <c r="D2403" s="11">
        <v>46.4</v>
      </c>
      <c r="E2403" s="11">
        <v>53.6</v>
      </c>
      <c r="F2403" s="8" t="s">
        <v>162</v>
      </c>
      <c r="G2403" s="8" t="s">
        <v>163</v>
      </c>
      <c r="H2403" s="8">
        <v>46.4</v>
      </c>
      <c r="I2403" s="8" t="s">
        <v>165</v>
      </c>
      <c r="J2403" s="8" t="s">
        <v>160</v>
      </c>
    </row>
    <row r="2404" spans="1:10" x14ac:dyDescent="0.15">
      <c r="A2404" s="8">
        <v>2016</v>
      </c>
      <c r="B2404" s="9">
        <v>42248</v>
      </c>
      <c r="C2404" s="10">
        <v>434</v>
      </c>
      <c r="D2404" s="11">
        <v>46.4</v>
      </c>
      <c r="E2404" s="11">
        <v>53.6</v>
      </c>
      <c r="F2404" s="8" t="s">
        <v>162</v>
      </c>
      <c r="G2404" s="8" t="s">
        <v>163</v>
      </c>
      <c r="H2404" s="8">
        <v>46.4</v>
      </c>
      <c r="I2404" s="8" t="s">
        <v>165</v>
      </c>
      <c r="J2404" s="8" t="s">
        <v>160</v>
      </c>
    </row>
    <row r="2405" spans="1:10" x14ac:dyDescent="0.15">
      <c r="A2405" s="8">
        <v>2016</v>
      </c>
      <c r="B2405" s="9">
        <v>42249</v>
      </c>
      <c r="C2405" s="10">
        <v>433</v>
      </c>
      <c r="D2405" s="11">
        <v>46.4</v>
      </c>
      <c r="E2405" s="11">
        <v>53.6</v>
      </c>
      <c r="F2405" s="8" t="s">
        <v>162</v>
      </c>
      <c r="G2405" s="8" t="s">
        <v>163</v>
      </c>
      <c r="H2405" s="8">
        <v>46.4</v>
      </c>
      <c r="I2405" s="8" t="s">
        <v>165</v>
      </c>
      <c r="J2405" s="8" t="s">
        <v>160</v>
      </c>
    </row>
    <row r="2406" spans="1:10" x14ac:dyDescent="0.15">
      <c r="A2406" s="8">
        <v>2016</v>
      </c>
      <c r="B2406" s="9">
        <v>42250</v>
      </c>
      <c r="C2406" s="10">
        <v>432</v>
      </c>
      <c r="D2406" s="11">
        <v>46.4</v>
      </c>
      <c r="E2406" s="11">
        <v>53.6</v>
      </c>
      <c r="F2406" s="8" t="s">
        <v>162</v>
      </c>
      <c r="G2406" s="8" t="s">
        <v>163</v>
      </c>
      <c r="H2406" s="8">
        <v>46.4</v>
      </c>
      <c r="I2406" s="8" t="s">
        <v>165</v>
      </c>
      <c r="J2406" s="8" t="s">
        <v>160</v>
      </c>
    </row>
    <row r="2407" spans="1:10" x14ac:dyDescent="0.15">
      <c r="A2407" s="8">
        <v>2016</v>
      </c>
      <c r="B2407" s="9">
        <v>42251</v>
      </c>
      <c r="C2407" s="10">
        <v>431</v>
      </c>
      <c r="D2407" s="11">
        <v>46.4</v>
      </c>
      <c r="E2407" s="11">
        <v>53.6</v>
      </c>
      <c r="F2407" s="8" t="s">
        <v>162</v>
      </c>
      <c r="G2407" s="8" t="s">
        <v>163</v>
      </c>
      <c r="H2407" s="8">
        <v>46.4</v>
      </c>
      <c r="I2407" s="8" t="s">
        <v>165</v>
      </c>
      <c r="J2407" s="8" t="s">
        <v>160</v>
      </c>
    </row>
    <row r="2408" spans="1:10" x14ac:dyDescent="0.15">
      <c r="A2408" s="8">
        <v>2016</v>
      </c>
      <c r="B2408" s="9">
        <v>42252</v>
      </c>
      <c r="C2408" s="10">
        <v>430</v>
      </c>
      <c r="D2408" s="11">
        <v>46.4</v>
      </c>
      <c r="E2408" s="11">
        <v>53.6</v>
      </c>
      <c r="F2408" s="8" t="s">
        <v>162</v>
      </c>
      <c r="G2408" s="8" t="s">
        <v>163</v>
      </c>
      <c r="H2408" s="8">
        <v>46.4</v>
      </c>
      <c r="I2408" s="8" t="s">
        <v>165</v>
      </c>
      <c r="J2408" s="8" t="s">
        <v>160</v>
      </c>
    </row>
    <row r="2409" spans="1:10" x14ac:dyDescent="0.15">
      <c r="A2409" s="8">
        <v>2016</v>
      </c>
      <c r="B2409" s="9">
        <v>42253</v>
      </c>
      <c r="C2409" s="10">
        <v>429</v>
      </c>
      <c r="D2409" s="11">
        <v>46.4</v>
      </c>
      <c r="E2409" s="11">
        <v>53.6</v>
      </c>
      <c r="F2409" s="8" t="s">
        <v>162</v>
      </c>
      <c r="G2409" s="8" t="s">
        <v>163</v>
      </c>
      <c r="H2409" s="8">
        <v>46.4</v>
      </c>
      <c r="I2409" s="8" t="s">
        <v>165</v>
      </c>
      <c r="J2409" s="8" t="s">
        <v>160</v>
      </c>
    </row>
    <row r="2410" spans="1:10" x14ac:dyDescent="0.15">
      <c r="A2410" s="8">
        <v>2016</v>
      </c>
      <c r="B2410" s="9">
        <v>42254</v>
      </c>
      <c r="C2410" s="10">
        <v>428</v>
      </c>
      <c r="D2410" s="11">
        <v>46.4</v>
      </c>
      <c r="E2410" s="11">
        <v>53.6</v>
      </c>
      <c r="F2410" s="8" t="s">
        <v>162</v>
      </c>
      <c r="G2410" s="8" t="s">
        <v>163</v>
      </c>
      <c r="H2410" s="8">
        <v>46.4</v>
      </c>
      <c r="I2410" s="8" t="s">
        <v>165</v>
      </c>
      <c r="J2410" s="8" t="s">
        <v>160</v>
      </c>
    </row>
    <row r="2411" spans="1:10" x14ac:dyDescent="0.15">
      <c r="A2411" s="8">
        <v>2016</v>
      </c>
      <c r="B2411" s="9">
        <v>42255</v>
      </c>
      <c r="C2411" s="10">
        <v>427</v>
      </c>
      <c r="D2411" s="11">
        <v>46.4</v>
      </c>
      <c r="E2411" s="11">
        <v>53.6</v>
      </c>
      <c r="F2411" s="8" t="s">
        <v>162</v>
      </c>
      <c r="G2411" s="8" t="s">
        <v>163</v>
      </c>
      <c r="H2411" s="8">
        <v>46.4</v>
      </c>
      <c r="I2411" s="8" t="s">
        <v>165</v>
      </c>
      <c r="J2411" s="8" t="s">
        <v>160</v>
      </c>
    </row>
    <row r="2412" spans="1:10" x14ac:dyDescent="0.15">
      <c r="A2412" s="8">
        <v>2016</v>
      </c>
      <c r="B2412" s="9">
        <v>42256</v>
      </c>
      <c r="C2412" s="10">
        <v>426</v>
      </c>
      <c r="D2412" s="11">
        <v>46.4</v>
      </c>
      <c r="E2412" s="11">
        <v>53.6</v>
      </c>
      <c r="F2412" s="8" t="s">
        <v>162</v>
      </c>
      <c r="G2412" s="8" t="s">
        <v>163</v>
      </c>
      <c r="H2412" s="8">
        <v>46.4</v>
      </c>
      <c r="I2412" s="8" t="s">
        <v>165</v>
      </c>
      <c r="J2412" s="8" t="s">
        <v>160</v>
      </c>
    </row>
    <row r="2413" spans="1:10" x14ac:dyDescent="0.15">
      <c r="A2413" s="8">
        <v>2016</v>
      </c>
      <c r="B2413" s="9">
        <v>42257</v>
      </c>
      <c r="C2413" s="10">
        <v>425</v>
      </c>
      <c r="D2413" s="11">
        <v>46.4</v>
      </c>
      <c r="E2413" s="11">
        <v>53.6</v>
      </c>
      <c r="F2413" s="8" t="s">
        <v>162</v>
      </c>
      <c r="G2413" s="8" t="s">
        <v>163</v>
      </c>
      <c r="H2413" s="8">
        <v>46.4</v>
      </c>
      <c r="I2413" s="8" t="s">
        <v>165</v>
      </c>
      <c r="J2413" s="8" t="s">
        <v>160</v>
      </c>
    </row>
    <row r="2414" spans="1:10" x14ac:dyDescent="0.15">
      <c r="A2414" s="8">
        <v>2016</v>
      </c>
      <c r="B2414" s="9">
        <v>42258</v>
      </c>
      <c r="C2414" s="10">
        <v>424</v>
      </c>
      <c r="D2414" s="11">
        <v>46.4</v>
      </c>
      <c r="E2414" s="11">
        <v>53.6</v>
      </c>
      <c r="F2414" s="8" t="s">
        <v>162</v>
      </c>
      <c r="G2414" s="8" t="s">
        <v>163</v>
      </c>
      <c r="H2414" s="8">
        <v>46.4</v>
      </c>
      <c r="I2414" s="8" t="s">
        <v>165</v>
      </c>
      <c r="J2414" s="8" t="s">
        <v>160</v>
      </c>
    </row>
    <row r="2415" spans="1:10" x14ac:dyDescent="0.15">
      <c r="A2415" s="8">
        <v>2016</v>
      </c>
      <c r="B2415" s="9">
        <v>42259</v>
      </c>
      <c r="C2415" s="10">
        <v>423</v>
      </c>
      <c r="D2415" s="11">
        <v>46.4</v>
      </c>
      <c r="E2415" s="11">
        <v>53.6</v>
      </c>
      <c r="F2415" s="8" t="s">
        <v>162</v>
      </c>
      <c r="G2415" s="8" t="s">
        <v>163</v>
      </c>
      <c r="H2415" s="8">
        <v>46.4</v>
      </c>
      <c r="I2415" s="8" t="s">
        <v>165</v>
      </c>
      <c r="J2415" s="8" t="s">
        <v>160</v>
      </c>
    </row>
    <row r="2416" spans="1:10" x14ac:dyDescent="0.15">
      <c r="A2416" s="8">
        <v>2016</v>
      </c>
      <c r="B2416" s="9">
        <v>42260</v>
      </c>
      <c r="C2416" s="10">
        <v>422</v>
      </c>
      <c r="D2416" s="11">
        <v>46.4</v>
      </c>
      <c r="E2416" s="11">
        <v>53.6</v>
      </c>
      <c r="F2416" s="8" t="s">
        <v>162</v>
      </c>
      <c r="G2416" s="8" t="s">
        <v>163</v>
      </c>
      <c r="H2416" s="8">
        <v>46.4</v>
      </c>
      <c r="I2416" s="8" t="s">
        <v>165</v>
      </c>
      <c r="J2416" s="8" t="s">
        <v>160</v>
      </c>
    </row>
    <row r="2417" spans="1:10" x14ac:dyDescent="0.15">
      <c r="A2417" s="8">
        <v>2016</v>
      </c>
      <c r="B2417" s="9">
        <v>42261</v>
      </c>
      <c r="C2417" s="10">
        <v>421</v>
      </c>
      <c r="D2417" s="11">
        <v>46.4</v>
      </c>
      <c r="E2417" s="11">
        <v>53.6</v>
      </c>
      <c r="F2417" s="8" t="s">
        <v>162</v>
      </c>
      <c r="G2417" s="8" t="s">
        <v>163</v>
      </c>
      <c r="H2417" s="8">
        <v>46.4</v>
      </c>
      <c r="I2417" s="8" t="s">
        <v>165</v>
      </c>
      <c r="J2417" s="8" t="s">
        <v>160</v>
      </c>
    </row>
    <row r="2418" spans="1:10" x14ac:dyDescent="0.15">
      <c r="A2418" s="8">
        <v>2016</v>
      </c>
      <c r="B2418" s="9">
        <v>42262</v>
      </c>
      <c r="C2418" s="10">
        <v>420</v>
      </c>
      <c r="D2418" s="11">
        <v>46.4</v>
      </c>
      <c r="E2418" s="11">
        <v>53.6</v>
      </c>
      <c r="F2418" s="8" t="s">
        <v>162</v>
      </c>
      <c r="G2418" s="8" t="s">
        <v>163</v>
      </c>
      <c r="H2418" s="8">
        <v>46.4</v>
      </c>
      <c r="I2418" s="8" t="s">
        <v>165</v>
      </c>
      <c r="J2418" s="8" t="s">
        <v>160</v>
      </c>
    </row>
    <row r="2419" spans="1:10" x14ac:dyDescent="0.15">
      <c r="A2419" s="8">
        <v>2016</v>
      </c>
      <c r="B2419" s="9">
        <v>42263</v>
      </c>
      <c r="C2419" s="10">
        <v>419</v>
      </c>
      <c r="D2419" s="11">
        <v>46.4</v>
      </c>
      <c r="E2419" s="11">
        <v>53.6</v>
      </c>
      <c r="F2419" s="8" t="s">
        <v>162</v>
      </c>
      <c r="G2419" s="8" t="s">
        <v>163</v>
      </c>
      <c r="H2419" s="8">
        <v>46.4</v>
      </c>
      <c r="I2419" s="8" t="s">
        <v>165</v>
      </c>
      <c r="J2419" s="8" t="s">
        <v>160</v>
      </c>
    </row>
    <row r="2420" spans="1:10" x14ac:dyDescent="0.15">
      <c r="A2420" s="8">
        <v>2016</v>
      </c>
      <c r="B2420" s="9">
        <v>42264</v>
      </c>
      <c r="C2420" s="10">
        <v>418</v>
      </c>
      <c r="D2420" s="11">
        <v>46.4</v>
      </c>
      <c r="E2420" s="11">
        <v>53.6</v>
      </c>
      <c r="F2420" s="8" t="s">
        <v>162</v>
      </c>
      <c r="G2420" s="8" t="s">
        <v>163</v>
      </c>
      <c r="H2420" s="8">
        <v>46.4</v>
      </c>
      <c r="I2420" s="8" t="s">
        <v>165</v>
      </c>
      <c r="J2420" s="8" t="s">
        <v>160</v>
      </c>
    </row>
    <row r="2421" spans="1:10" x14ac:dyDescent="0.15">
      <c r="A2421" s="8">
        <v>2016</v>
      </c>
      <c r="B2421" s="9">
        <v>42265</v>
      </c>
      <c r="C2421" s="10">
        <v>417</v>
      </c>
      <c r="D2421" s="11">
        <v>46.4</v>
      </c>
      <c r="E2421" s="11">
        <v>53.6</v>
      </c>
      <c r="F2421" s="8" t="s">
        <v>162</v>
      </c>
      <c r="G2421" s="8" t="s">
        <v>163</v>
      </c>
      <c r="H2421" s="8">
        <v>46.4</v>
      </c>
      <c r="I2421" s="8" t="s">
        <v>165</v>
      </c>
      <c r="J2421" s="8" t="s">
        <v>160</v>
      </c>
    </row>
    <row r="2422" spans="1:10" x14ac:dyDescent="0.15">
      <c r="A2422" s="8">
        <v>2016</v>
      </c>
      <c r="B2422" s="9">
        <v>42266</v>
      </c>
      <c r="C2422" s="10">
        <v>416</v>
      </c>
      <c r="D2422" s="11">
        <v>46.4</v>
      </c>
      <c r="E2422" s="11">
        <v>53.6</v>
      </c>
      <c r="F2422" s="8" t="s">
        <v>162</v>
      </c>
      <c r="G2422" s="8" t="s">
        <v>163</v>
      </c>
      <c r="H2422" s="8">
        <v>46.4</v>
      </c>
      <c r="I2422" s="8" t="s">
        <v>165</v>
      </c>
      <c r="J2422" s="8" t="s">
        <v>160</v>
      </c>
    </row>
    <row r="2423" spans="1:10" x14ac:dyDescent="0.15">
      <c r="A2423" s="8">
        <v>2016</v>
      </c>
      <c r="B2423" s="9">
        <v>42267</v>
      </c>
      <c r="C2423" s="10">
        <v>415</v>
      </c>
      <c r="D2423" s="11">
        <v>46.4</v>
      </c>
      <c r="E2423" s="11">
        <v>53.6</v>
      </c>
      <c r="F2423" s="8" t="s">
        <v>162</v>
      </c>
      <c r="G2423" s="8" t="s">
        <v>163</v>
      </c>
      <c r="H2423" s="8">
        <v>46.4</v>
      </c>
      <c r="I2423" s="8" t="s">
        <v>165</v>
      </c>
      <c r="J2423" s="8" t="s">
        <v>160</v>
      </c>
    </row>
    <row r="2424" spans="1:10" x14ac:dyDescent="0.15">
      <c r="A2424" s="8">
        <v>2016</v>
      </c>
      <c r="B2424" s="9">
        <v>42268</v>
      </c>
      <c r="C2424" s="10">
        <v>414</v>
      </c>
      <c r="D2424" s="11">
        <v>46.4</v>
      </c>
      <c r="E2424" s="11">
        <v>53.6</v>
      </c>
      <c r="F2424" s="8" t="s">
        <v>162</v>
      </c>
      <c r="G2424" s="8" t="s">
        <v>163</v>
      </c>
      <c r="H2424" s="8">
        <v>46.4</v>
      </c>
      <c r="I2424" s="8" t="s">
        <v>165</v>
      </c>
      <c r="J2424" s="8" t="s">
        <v>160</v>
      </c>
    </row>
    <row r="2425" spans="1:10" x14ac:dyDescent="0.15">
      <c r="A2425" s="8">
        <v>2016</v>
      </c>
      <c r="B2425" s="9">
        <v>42269</v>
      </c>
      <c r="C2425" s="10">
        <v>413</v>
      </c>
      <c r="D2425" s="11">
        <v>46.4</v>
      </c>
      <c r="E2425" s="11">
        <v>53.6</v>
      </c>
      <c r="F2425" s="8" t="s">
        <v>162</v>
      </c>
      <c r="G2425" s="8" t="s">
        <v>163</v>
      </c>
      <c r="H2425" s="8">
        <v>46.4</v>
      </c>
      <c r="I2425" s="8" t="s">
        <v>165</v>
      </c>
      <c r="J2425" s="8" t="s">
        <v>160</v>
      </c>
    </row>
    <row r="2426" spans="1:10" x14ac:dyDescent="0.15">
      <c r="A2426" s="8">
        <v>2016</v>
      </c>
      <c r="B2426" s="9">
        <v>42270</v>
      </c>
      <c r="C2426" s="10">
        <v>412</v>
      </c>
      <c r="D2426" s="11">
        <v>46.4</v>
      </c>
      <c r="E2426" s="11">
        <v>53.6</v>
      </c>
      <c r="F2426" s="8" t="s">
        <v>162</v>
      </c>
      <c r="G2426" s="8" t="s">
        <v>163</v>
      </c>
      <c r="H2426" s="8">
        <v>46.4</v>
      </c>
      <c r="I2426" s="8" t="s">
        <v>165</v>
      </c>
      <c r="J2426" s="8" t="s">
        <v>160</v>
      </c>
    </row>
    <row r="2427" spans="1:10" x14ac:dyDescent="0.15">
      <c r="A2427" s="8">
        <v>2016</v>
      </c>
      <c r="B2427" s="9">
        <v>42271</v>
      </c>
      <c r="C2427" s="10">
        <v>411</v>
      </c>
      <c r="D2427" s="11">
        <v>46.4</v>
      </c>
      <c r="E2427" s="11">
        <v>53.6</v>
      </c>
      <c r="F2427" s="8" t="s">
        <v>162</v>
      </c>
      <c r="G2427" s="8" t="s">
        <v>163</v>
      </c>
      <c r="H2427" s="8">
        <v>46.4</v>
      </c>
      <c r="I2427" s="8" t="s">
        <v>165</v>
      </c>
      <c r="J2427" s="8" t="s">
        <v>160</v>
      </c>
    </row>
    <row r="2428" spans="1:10" x14ac:dyDescent="0.15">
      <c r="A2428" s="8">
        <v>2016</v>
      </c>
      <c r="B2428" s="9">
        <v>42272</v>
      </c>
      <c r="C2428" s="10">
        <v>410</v>
      </c>
      <c r="D2428" s="11">
        <v>46.4</v>
      </c>
      <c r="E2428" s="11">
        <v>53.6</v>
      </c>
      <c r="F2428" s="8" t="s">
        <v>162</v>
      </c>
      <c r="G2428" s="8" t="s">
        <v>163</v>
      </c>
      <c r="H2428" s="8">
        <v>46.4</v>
      </c>
      <c r="I2428" s="8" t="s">
        <v>165</v>
      </c>
      <c r="J2428" s="8" t="s">
        <v>160</v>
      </c>
    </row>
    <row r="2429" spans="1:10" x14ac:dyDescent="0.15">
      <c r="A2429" s="8">
        <v>2016</v>
      </c>
      <c r="B2429" s="9">
        <v>42273</v>
      </c>
      <c r="C2429" s="10">
        <v>409</v>
      </c>
      <c r="D2429" s="11">
        <v>46.4</v>
      </c>
      <c r="E2429" s="11">
        <v>53.6</v>
      </c>
      <c r="F2429" s="8" t="s">
        <v>162</v>
      </c>
      <c r="G2429" s="8" t="s">
        <v>163</v>
      </c>
      <c r="H2429" s="8">
        <v>46.4</v>
      </c>
      <c r="I2429" s="8" t="s">
        <v>165</v>
      </c>
      <c r="J2429" s="8" t="s">
        <v>160</v>
      </c>
    </row>
    <row r="2430" spans="1:10" x14ac:dyDescent="0.15">
      <c r="A2430" s="8">
        <v>2016</v>
      </c>
      <c r="B2430" s="9">
        <v>42274</v>
      </c>
      <c r="C2430" s="10">
        <v>408</v>
      </c>
      <c r="D2430" s="11">
        <v>46.4</v>
      </c>
      <c r="E2430" s="11">
        <v>53.6</v>
      </c>
      <c r="F2430" s="8" t="s">
        <v>162</v>
      </c>
      <c r="G2430" s="8" t="s">
        <v>163</v>
      </c>
      <c r="H2430" s="8">
        <v>46.4</v>
      </c>
      <c r="I2430" s="8" t="s">
        <v>165</v>
      </c>
      <c r="J2430" s="8" t="s">
        <v>160</v>
      </c>
    </row>
    <row r="2431" spans="1:10" x14ac:dyDescent="0.15">
      <c r="A2431" s="8">
        <v>2016</v>
      </c>
      <c r="B2431" s="9">
        <v>42275</v>
      </c>
      <c r="C2431" s="10">
        <v>407</v>
      </c>
      <c r="D2431" s="11">
        <v>46.4</v>
      </c>
      <c r="E2431" s="11">
        <v>53.6</v>
      </c>
      <c r="F2431" s="8" t="s">
        <v>162</v>
      </c>
      <c r="G2431" s="8" t="s">
        <v>163</v>
      </c>
      <c r="H2431" s="8">
        <v>46.4</v>
      </c>
      <c r="I2431" s="8" t="s">
        <v>165</v>
      </c>
      <c r="J2431" s="8" t="s">
        <v>160</v>
      </c>
    </row>
    <row r="2432" spans="1:10" x14ac:dyDescent="0.15">
      <c r="A2432" s="8">
        <v>2016</v>
      </c>
      <c r="B2432" s="9">
        <v>42276</v>
      </c>
      <c r="C2432" s="10">
        <v>406</v>
      </c>
      <c r="D2432" s="11">
        <v>46.4</v>
      </c>
      <c r="E2432" s="11">
        <v>53.6</v>
      </c>
      <c r="F2432" s="8" t="s">
        <v>162</v>
      </c>
      <c r="G2432" s="8" t="s">
        <v>163</v>
      </c>
      <c r="H2432" s="8">
        <v>46.4</v>
      </c>
      <c r="I2432" s="8" t="s">
        <v>165</v>
      </c>
      <c r="J2432" s="8" t="s">
        <v>160</v>
      </c>
    </row>
    <row r="2433" spans="1:10" x14ac:dyDescent="0.15">
      <c r="A2433" s="8">
        <v>2016</v>
      </c>
      <c r="B2433" s="9">
        <v>42277</v>
      </c>
      <c r="C2433" s="10">
        <v>405</v>
      </c>
      <c r="D2433" s="11">
        <v>46.4</v>
      </c>
      <c r="E2433" s="11">
        <v>53.6</v>
      </c>
      <c r="F2433" s="8" t="s">
        <v>162</v>
      </c>
      <c r="G2433" s="8" t="s">
        <v>163</v>
      </c>
      <c r="H2433" s="8">
        <v>46.4</v>
      </c>
      <c r="I2433" s="8" t="s">
        <v>165</v>
      </c>
      <c r="J2433" s="8" t="s">
        <v>160</v>
      </c>
    </row>
    <row r="2434" spans="1:10" x14ac:dyDescent="0.15">
      <c r="A2434" s="8">
        <v>2016</v>
      </c>
      <c r="B2434" s="9">
        <v>42278</v>
      </c>
      <c r="C2434" s="10">
        <v>404</v>
      </c>
      <c r="D2434" s="11">
        <v>46.4</v>
      </c>
      <c r="E2434" s="11">
        <v>53.6</v>
      </c>
      <c r="F2434" s="8" t="s">
        <v>162</v>
      </c>
      <c r="G2434" s="8" t="s">
        <v>163</v>
      </c>
      <c r="H2434" s="8">
        <v>46.4</v>
      </c>
      <c r="I2434" s="8" t="s">
        <v>165</v>
      </c>
      <c r="J2434" s="8" t="s">
        <v>160</v>
      </c>
    </row>
    <row r="2435" spans="1:10" x14ac:dyDescent="0.15">
      <c r="A2435" s="8">
        <v>2016</v>
      </c>
      <c r="B2435" s="9">
        <v>42279</v>
      </c>
      <c r="C2435" s="10">
        <v>403</v>
      </c>
      <c r="D2435" s="11">
        <v>46.4</v>
      </c>
      <c r="E2435" s="11">
        <v>53.6</v>
      </c>
      <c r="F2435" s="8" t="s">
        <v>162</v>
      </c>
      <c r="G2435" s="8" t="s">
        <v>163</v>
      </c>
      <c r="H2435" s="8">
        <v>46.4</v>
      </c>
      <c r="I2435" s="8" t="s">
        <v>165</v>
      </c>
      <c r="J2435" s="8" t="s">
        <v>160</v>
      </c>
    </row>
    <row r="2436" spans="1:10" x14ac:dyDescent="0.15">
      <c r="A2436" s="8">
        <v>2016</v>
      </c>
      <c r="B2436" s="9">
        <v>42280</v>
      </c>
      <c r="C2436" s="10">
        <v>402</v>
      </c>
      <c r="D2436" s="11">
        <v>46.4</v>
      </c>
      <c r="E2436" s="11">
        <v>53.6</v>
      </c>
      <c r="F2436" s="8" t="s">
        <v>162</v>
      </c>
      <c r="G2436" s="8" t="s">
        <v>163</v>
      </c>
      <c r="H2436" s="8">
        <v>46.4</v>
      </c>
      <c r="I2436" s="8" t="s">
        <v>165</v>
      </c>
      <c r="J2436" s="8" t="s">
        <v>160</v>
      </c>
    </row>
    <row r="2437" spans="1:10" x14ac:dyDescent="0.15">
      <c r="A2437" s="8">
        <v>2016</v>
      </c>
      <c r="B2437" s="9">
        <v>42281</v>
      </c>
      <c r="C2437" s="10">
        <v>401</v>
      </c>
      <c r="D2437" s="11">
        <v>46.4</v>
      </c>
      <c r="E2437" s="11">
        <v>53.6</v>
      </c>
      <c r="F2437" s="8" t="s">
        <v>162</v>
      </c>
      <c r="G2437" s="8" t="s">
        <v>163</v>
      </c>
      <c r="H2437" s="8">
        <v>46.4</v>
      </c>
      <c r="I2437" s="8" t="s">
        <v>165</v>
      </c>
      <c r="J2437" s="8" t="s">
        <v>160</v>
      </c>
    </row>
    <row r="2438" spans="1:10" x14ac:dyDescent="0.15">
      <c r="A2438" s="8">
        <v>2016</v>
      </c>
      <c r="B2438" s="9">
        <v>42282</v>
      </c>
      <c r="C2438" s="10">
        <v>400</v>
      </c>
      <c r="D2438" s="11">
        <v>46.4</v>
      </c>
      <c r="E2438" s="11">
        <v>53.6</v>
      </c>
      <c r="F2438" s="8" t="s">
        <v>162</v>
      </c>
      <c r="G2438" s="8" t="s">
        <v>163</v>
      </c>
      <c r="H2438" s="8">
        <v>46.4</v>
      </c>
      <c r="I2438" s="8" t="s">
        <v>165</v>
      </c>
      <c r="J2438" s="8" t="s">
        <v>160</v>
      </c>
    </row>
    <row r="2439" spans="1:10" x14ac:dyDescent="0.15">
      <c r="A2439" s="8">
        <v>2016</v>
      </c>
      <c r="B2439" s="9">
        <v>42283</v>
      </c>
      <c r="C2439" s="10">
        <v>399</v>
      </c>
      <c r="D2439" s="11">
        <v>46.4</v>
      </c>
      <c r="E2439" s="11">
        <v>53.6</v>
      </c>
      <c r="F2439" s="8" t="s">
        <v>162</v>
      </c>
      <c r="G2439" s="8" t="s">
        <v>163</v>
      </c>
      <c r="H2439" s="8">
        <v>46.4</v>
      </c>
      <c r="I2439" s="8" t="s">
        <v>165</v>
      </c>
      <c r="J2439" s="8" t="s">
        <v>160</v>
      </c>
    </row>
    <row r="2440" spans="1:10" x14ac:dyDescent="0.15">
      <c r="A2440" s="8">
        <v>2016</v>
      </c>
      <c r="B2440" s="9">
        <v>42284</v>
      </c>
      <c r="C2440" s="10">
        <v>398</v>
      </c>
      <c r="D2440" s="11">
        <v>46.4</v>
      </c>
      <c r="E2440" s="11">
        <v>53.6</v>
      </c>
      <c r="F2440" s="8" t="s">
        <v>162</v>
      </c>
      <c r="G2440" s="8" t="s">
        <v>163</v>
      </c>
      <c r="H2440" s="8">
        <v>46.4</v>
      </c>
      <c r="I2440" s="8" t="s">
        <v>165</v>
      </c>
      <c r="J2440" s="8" t="s">
        <v>160</v>
      </c>
    </row>
    <row r="2441" spans="1:10" x14ac:dyDescent="0.15">
      <c r="A2441" s="8">
        <v>2016</v>
      </c>
      <c r="B2441" s="9">
        <v>42285</v>
      </c>
      <c r="C2441" s="10">
        <v>397</v>
      </c>
      <c r="D2441" s="11">
        <v>46.4</v>
      </c>
      <c r="E2441" s="11">
        <v>53.6</v>
      </c>
      <c r="F2441" s="8" t="s">
        <v>162</v>
      </c>
      <c r="G2441" s="8" t="s">
        <v>163</v>
      </c>
      <c r="H2441" s="8">
        <v>46.4</v>
      </c>
      <c r="I2441" s="8" t="s">
        <v>165</v>
      </c>
      <c r="J2441" s="8" t="s">
        <v>160</v>
      </c>
    </row>
    <row r="2442" spans="1:10" x14ac:dyDescent="0.15">
      <c r="A2442" s="8">
        <v>2016</v>
      </c>
      <c r="B2442" s="9">
        <v>42286</v>
      </c>
      <c r="C2442" s="10">
        <v>396</v>
      </c>
      <c r="D2442" s="11">
        <v>46.4</v>
      </c>
      <c r="E2442" s="11">
        <v>53.6</v>
      </c>
      <c r="F2442" s="8" t="s">
        <v>162</v>
      </c>
      <c r="G2442" s="8" t="s">
        <v>163</v>
      </c>
      <c r="H2442" s="8">
        <v>46.4</v>
      </c>
      <c r="I2442" s="8" t="s">
        <v>165</v>
      </c>
      <c r="J2442" s="8" t="s">
        <v>160</v>
      </c>
    </row>
    <row r="2443" spans="1:10" x14ac:dyDescent="0.15">
      <c r="A2443" s="8">
        <v>2016</v>
      </c>
      <c r="B2443" s="9">
        <v>42287</v>
      </c>
      <c r="C2443" s="10">
        <v>395</v>
      </c>
      <c r="D2443" s="11">
        <v>46.4</v>
      </c>
      <c r="E2443" s="11">
        <v>53.6</v>
      </c>
      <c r="F2443" s="8" t="s">
        <v>162</v>
      </c>
      <c r="G2443" s="8" t="s">
        <v>163</v>
      </c>
      <c r="H2443" s="8">
        <v>46.4</v>
      </c>
      <c r="I2443" s="8" t="s">
        <v>165</v>
      </c>
      <c r="J2443" s="8" t="s">
        <v>160</v>
      </c>
    </row>
    <row r="2444" spans="1:10" x14ac:dyDescent="0.15">
      <c r="A2444" s="8">
        <v>2016</v>
      </c>
      <c r="B2444" s="9">
        <v>42288</v>
      </c>
      <c r="C2444" s="10">
        <v>394</v>
      </c>
      <c r="D2444" s="11">
        <v>46.4</v>
      </c>
      <c r="E2444" s="11">
        <v>53.6</v>
      </c>
      <c r="F2444" s="8" t="s">
        <v>162</v>
      </c>
      <c r="G2444" s="8" t="s">
        <v>163</v>
      </c>
      <c r="H2444" s="8">
        <v>46.4</v>
      </c>
      <c r="I2444" s="8" t="s">
        <v>165</v>
      </c>
      <c r="J2444" s="8" t="s">
        <v>160</v>
      </c>
    </row>
    <row r="2445" spans="1:10" x14ac:dyDescent="0.15">
      <c r="A2445" s="8">
        <v>2016</v>
      </c>
      <c r="B2445" s="9">
        <v>42289</v>
      </c>
      <c r="C2445" s="10">
        <v>393</v>
      </c>
      <c r="D2445" s="11">
        <v>46.4</v>
      </c>
      <c r="E2445" s="11">
        <v>53.6</v>
      </c>
      <c r="F2445" s="8" t="s">
        <v>162</v>
      </c>
      <c r="G2445" s="8" t="s">
        <v>163</v>
      </c>
      <c r="H2445" s="8">
        <v>46.4</v>
      </c>
      <c r="I2445" s="8" t="s">
        <v>165</v>
      </c>
      <c r="J2445" s="8" t="s">
        <v>160</v>
      </c>
    </row>
    <row r="2446" spans="1:10" x14ac:dyDescent="0.15">
      <c r="A2446" s="8">
        <v>2016</v>
      </c>
      <c r="B2446" s="9">
        <v>42290</v>
      </c>
      <c r="C2446" s="10">
        <v>392</v>
      </c>
      <c r="D2446" s="11">
        <v>46.4</v>
      </c>
      <c r="E2446" s="11">
        <v>53.6</v>
      </c>
      <c r="F2446" s="8" t="s">
        <v>162</v>
      </c>
      <c r="G2446" s="8" t="s">
        <v>163</v>
      </c>
      <c r="H2446" s="8">
        <v>46.4</v>
      </c>
      <c r="I2446" s="8" t="s">
        <v>165</v>
      </c>
      <c r="J2446" s="8" t="s">
        <v>160</v>
      </c>
    </row>
    <row r="2447" spans="1:10" x14ac:dyDescent="0.15">
      <c r="A2447" s="8">
        <v>2016</v>
      </c>
      <c r="B2447" s="9">
        <v>42291</v>
      </c>
      <c r="C2447" s="10">
        <v>391</v>
      </c>
      <c r="D2447" s="11">
        <v>46.4</v>
      </c>
      <c r="E2447" s="11">
        <v>53.6</v>
      </c>
      <c r="F2447" s="8" t="s">
        <v>162</v>
      </c>
      <c r="G2447" s="8" t="s">
        <v>163</v>
      </c>
      <c r="H2447" s="8">
        <v>46.4</v>
      </c>
      <c r="I2447" s="8" t="s">
        <v>165</v>
      </c>
      <c r="J2447" s="8" t="s">
        <v>160</v>
      </c>
    </row>
    <row r="2448" spans="1:10" x14ac:dyDescent="0.15">
      <c r="A2448" s="8">
        <v>2016</v>
      </c>
      <c r="B2448" s="9">
        <v>42292</v>
      </c>
      <c r="C2448" s="10">
        <v>390</v>
      </c>
      <c r="D2448" s="11">
        <v>46.4</v>
      </c>
      <c r="E2448" s="11">
        <v>53.6</v>
      </c>
      <c r="F2448" s="8" t="s">
        <v>162</v>
      </c>
      <c r="G2448" s="8" t="s">
        <v>163</v>
      </c>
      <c r="H2448" s="8">
        <v>46.4</v>
      </c>
      <c r="I2448" s="8" t="s">
        <v>165</v>
      </c>
      <c r="J2448" s="8" t="s">
        <v>160</v>
      </c>
    </row>
    <row r="2449" spans="1:10" x14ac:dyDescent="0.15">
      <c r="A2449" s="8">
        <v>2016</v>
      </c>
      <c r="B2449" s="9">
        <v>42293</v>
      </c>
      <c r="C2449" s="10">
        <v>389</v>
      </c>
      <c r="D2449" s="11">
        <v>46.4</v>
      </c>
      <c r="E2449" s="11">
        <v>53.6</v>
      </c>
      <c r="F2449" s="8" t="s">
        <v>162</v>
      </c>
      <c r="G2449" s="8" t="s">
        <v>163</v>
      </c>
      <c r="H2449" s="8">
        <v>46.4</v>
      </c>
      <c r="I2449" s="8" t="s">
        <v>165</v>
      </c>
      <c r="J2449" s="8" t="s">
        <v>160</v>
      </c>
    </row>
    <row r="2450" spans="1:10" x14ac:dyDescent="0.15">
      <c r="A2450" s="8">
        <v>2016</v>
      </c>
      <c r="B2450" s="9">
        <v>42294</v>
      </c>
      <c r="C2450" s="10">
        <v>388</v>
      </c>
      <c r="D2450" s="11">
        <v>46.4</v>
      </c>
      <c r="E2450" s="11">
        <v>53.6</v>
      </c>
      <c r="F2450" s="8" t="s">
        <v>162</v>
      </c>
      <c r="G2450" s="8" t="s">
        <v>163</v>
      </c>
      <c r="H2450" s="8">
        <v>46.4</v>
      </c>
      <c r="I2450" s="8" t="s">
        <v>165</v>
      </c>
      <c r="J2450" s="8" t="s">
        <v>160</v>
      </c>
    </row>
    <row r="2451" spans="1:10" x14ac:dyDescent="0.15">
      <c r="A2451" s="8">
        <v>2016</v>
      </c>
      <c r="B2451" s="9">
        <v>42295</v>
      </c>
      <c r="C2451" s="10">
        <v>387</v>
      </c>
      <c r="D2451" s="11">
        <v>46.4</v>
      </c>
      <c r="E2451" s="11">
        <v>53.6</v>
      </c>
      <c r="F2451" s="8" t="s">
        <v>162</v>
      </c>
      <c r="G2451" s="8" t="s">
        <v>163</v>
      </c>
      <c r="H2451" s="8">
        <v>46.4</v>
      </c>
      <c r="I2451" s="8" t="s">
        <v>165</v>
      </c>
      <c r="J2451" s="8" t="s">
        <v>160</v>
      </c>
    </row>
    <row r="2452" spans="1:10" x14ac:dyDescent="0.15">
      <c r="A2452" s="8">
        <v>2016</v>
      </c>
      <c r="B2452" s="9">
        <v>42296</v>
      </c>
      <c r="C2452" s="10">
        <v>386</v>
      </c>
      <c r="D2452" s="11">
        <v>46.4</v>
      </c>
      <c r="E2452" s="11">
        <v>53.6</v>
      </c>
      <c r="F2452" s="8" t="s">
        <v>162</v>
      </c>
      <c r="G2452" s="8" t="s">
        <v>163</v>
      </c>
      <c r="H2452" s="8">
        <v>46.4</v>
      </c>
      <c r="I2452" s="8" t="s">
        <v>165</v>
      </c>
      <c r="J2452" s="8" t="s">
        <v>160</v>
      </c>
    </row>
    <row r="2453" spans="1:10" x14ac:dyDescent="0.15">
      <c r="A2453" s="8">
        <v>2016</v>
      </c>
      <c r="B2453" s="9">
        <v>42297</v>
      </c>
      <c r="C2453" s="10">
        <v>385</v>
      </c>
      <c r="D2453" s="11">
        <v>46.4</v>
      </c>
      <c r="E2453" s="11">
        <v>53.6</v>
      </c>
      <c r="F2453" s="8" t="s">
        <v>162</v>
      </c>
      <c r="G2453" s="8" t="s">
        <v>163</v>
      </c>
      <c r="H2453" s="8">
        <v>46.4</v>
      </c>
      <c r="I2453" s="8" t="s">
        <v>165</v>
      </c>
      <c r="J2453" s="8" t="s">
        <v>160</v>
      </c>
    </row>
    <row r="2454" spans="1:10" x14ac:dyDescent="0.15">
      <c r="A2454" s="8">
        <v>2016</v>
      </c>
      <c r="B2454" s="9">
        <v>42298</v>
      </c>
      <c r="C2454" s="10">
        <v>384</v>
      </c>
      <c r="D2454" s="11">
        <v>46.4</v>
      </c>
      <c r="E2454" s="11">
        <v>53.6</v>
      </c>
      <c r="F2454" s="8" t="s">
        <v>162</v>
      </c>
      <c r="G2454" s="8" t="s">
        <v>163</v>
      </c>
      <c r="H2454" s="8">
        <v>46.4</v>
      </c>
      <c r="I2454" s="8" t="s">
        <v>165</v>
      </c>
      <c r="J2454" s="8" t="s">
        <v>160</v>
      </c>
    </row>
    <row r="2455" spans="1:10" x14ac:dyDescent="0.15">
      <c r="A2455" s="8">
        <v>2016</v>
      </c>
      <c r="B2455" s="9">
        <v>42299</v>
      </c>
      <c r="C2455" s="10">
        <v>383</v>
      </c>
      <c r="D2455" s="11">
        <v>46.4</v>
      </c>
      <c r="E2455" s="11">
        <v>53.6</v>
      </c>
      <c r="F2455" s="8" t="s">
        <v>162</v>
      </c>
      <c r="G2455" s="8" t="s">
        <v>163</v>
      </c>
      <c r="H2455" s="8">
        <v>46.4</v>
      </c>
      <c r="I2455" s="8" t="s">
        <v>165</v>
      </c>
      <c r="J2455" s="8" t="s">
        <v>160</v>
      </c>
    </row>
    <row r="2456" spans="1:10" x14ac:dyDescent="0.15">
      <c r="A2456" s="8">
        <v>2016</v>
      </c>
      <c r="B2456" s="9">
        <v>42300</v>
      </c>
      <c r="C2456" s="10">
        <v>382</v>
      </c>
      <c r="D2456" s="11">
        <v>46.4</v>
      </c>
      <c r="E2456" s="11">
        <v>53.6</v>
      </c>
      <c r="F2456" s="8" t="s">
        <v>162</v>
      </c>
      <c r="G2456" s="8" t="s">
        <v>163</v>
      </c>
      <c r="H2456" s="8">
        <v>46.4</v>
      </c>
      <c r="I2456" s="8" t="s">
        <v>165</v>
      </c>
      <c r="J2456" s="8" t="s">
        <v>160</v>
      </c>
    </row>
    <row r="2457" spans="1:10" x14ac:dyDescent="0.15">
      <c r="A2457" s="8">
        <v>2016</v>
      </c>
      <c r="B2457" s="9">
        <v>42301</v>
      </c>
      <c r="C2457" s="10">
        <v>381</v>
      </c>
      <c r="D2457" s="11">
        <v>46.4</v>
      </c>
      <c r="E2457" s="11">
        <v>53.6</v>
      </c>
      <c r="F2457" s="8" t="s">
        <v>162</v>
      </c>
      <c r="G2457" s="8" t="s">
        <v>163</v>
      </c>
      <c r="H2457" s="8">
        <v>46.4</v>
      </c>
      <c r="I2457" s="8" t="s">
        <v>165</v>
      </c>
      <c r="J2457" s="8" t="s">
        <v>160</v>
      </c>
    </row>
    <row r="2458" spans="1:10" x14ac:dyDescent="0.15">
      <c r="A2458" s="8">
        <v>2016</v>
      </c>
      <c r="B2458" s="9">
        <v>42302</v>
      </c>
      <c r="C2458" s="10">
        <v>380</v>
      </c>
      <c r="D2458" s="11">
        <v>46.4</v>
      </c>
      <c r="E2458" s="11">
        <v>53.6</v>
      </c>
      <c r="F2458" s="8" t="s">
        <v>162</v>
      </c>
      <c r="G2458" s="8" t="s">
        <v>163</v>
      </c>
      <c r="H2458" s="8">
        <v>46.4</v>
      </c>
      <c r="I2458" s="8" t="s">
        <v>165</v>
      </c>
      <c r="J2458" s="8" t="s">
        <v>160</v>
      </c>
    </row>
    <row r="2459" spans="1:10" x14ac:dyDescent="0.15">
      <c r="A2459" s="8">
        <v>2016</v>
      </c>
      <c r="B2459" s="9">
        <v>42303</v>
      </c>
      <c r="C2459" s="10">
        <v>379</v>
      </c>
      <c r="D2459" s="11">
        <v>46.4</v>
      </c>
      <c r="E2459" s="11">
        <v>53.6</v>
      </c>
      <c r="F2459" s="8" t="s">
        <v>162</v>
      </c>
      <c r="G2459" s="8" t="s">
        <v>163</v>
      </c>
      <c r="H2459" s="8">
        <v>46.4</v>
      </c>
      <c r="I2459" s="8" t="s">
        <v>165</v>
      </c>
      <c r="J2459" s="8" t="s">
        <v>160</v>
      </c>
    </row>
    <row r="2460" spans="1:10" x14ac:dyDescent="0.15">
      <c r="A2460" s="8">
        <v>2016</v>
      </c>
      <c r="B2460" s="9">
        <v>42304</v>
      </c>
      <c r="C2460" s="10">
        <v>378</v>
      </c>
      <c r="D2460" s="11">
        <v>46.4</v>
      </c>
      <c r="E2460" s="11">
        <v>53.6</v>
      </c>
      <c r="F2460" s="8" t="s">
        <v>162</v>
      </c>
      <c r="G2460" s="8" t="s">
        <v>163</v>
      </c>
      <c r="H2460" s="8">
        <v>46.4</v>
      </c>
      <c r="I2460" s="8" t="s">
        <v>165</v>
      </c>
      <c r="J2460" s="8" t="s">
        <v>160</v>
      </c>
    </row>
    <row r="2461" spans="1:10" x14ac:dyDescent="0.15">
      <c r="A2461" s="8">
        <v>2016</v>
      </c>
      <c r="B2461" s="9">
        <v>42305</v>
      </c>
      <c r="C2461" s="10">
        <v>377</v>
      </c>
      <c r="D2461" s="11">
        <v>46.4</v>
      </c>
      <c r="E2461" s="11">
        <v>53.6</v>
      </c>
      <c r="F2461" s="8" t="s">
        <v>162</v>
      </c>
      <c r="G2461" s="8" t="s">
        <v>163</v>
      </c>
      <c r="H2461" s="8">
        <v>46.4</v>
      </c>
      <c r="I2461" s="8" t="s">
        <v>165</v>
      </c>
      <c r="J2461" s="8" t="s">
        <v>160</v>
      </c>
    </row>
    <row r="2462" spans="1:10" x14ac:dyDescent="0.15">
      <c r="A2462" s="8">
        <v>2016</v>
      </c>
      <c r="B2462" s="9">
        <v>42306</v>
      </c>
      <c r="C2462" s="10">
        <v>376</v>
      </c>
      <c r="D2462" s="11">
        <v>46.4</v>
      </c>
      <c r="E2462" s="11">
        <v>53.6</v>
      </c>
      <c r="F2462" s="8" t="s">
        <v>162</v>
      </c>
      <c r="G2462" s="8" t="s">
        <v>163</v>
      </c>
      <c r="H2462" s="8">
        <v>46.4</v>
      </c>
      <c r="I2462" s="8" t="s">
        <v>165</v>
      </c>
      <c r="J2462" s="8" t="s">
        <v>160</v>
      </c>
    </row>
    <row r="2463" spans="1:10" x14ac:dyDescent="0.15">
      <c r="A2463" s="8">
        <v>2016</v>
      </c>
      <c r="B2463" s="9">
        <v>42307</v>
      </c>
      <c r="C2463" s="10">
        <v>375</v>
      </c>
      <c r="D2463" s="11">
        <v>46.4</v>
      </c>
      <c r="E2463" s="11">
        <v>53.6</v>
      </c>
      <c r="F2463" s="8" t="s">
        <v>162</v>
      </c>
      <c r="G2463" s="8" t="s">
        <v>163</v>
      </c>
      <c r="H2463" s="8">
        <v>46.4</v>
      </c>
      <c r="I2463" s="8" t="s">
        <v>165</v>
      </c>
      <c r="J2463" s="8" t="s">
        <v>160</v>
      </c>
    </row>
    <row r="2464" spans="1:10" x14ac:dyDescent="0.15">
      <c r="A2464" s="8">
        <v>2016</v>
      </c>
      <c r="B2464" s="9">
        <v>42308</v>
      </c>
      <c r="C2464" s="10">
        <v>374</v>
      </c>
      <c r="D2464" s="11">
        <v>45.8</v>
      </c>
      <c r="E2464" s="11">
        <v>54.2</v>
      </c>
      <c r="F2464" s="8" t="s">
        <v>162</v>
      </c>
      <c r="G2464" s="8" t="s">
        <v>163</v>
      </c>
      <c r="H2464" s="8">
        <v>45.8</v>
      </c>
      <c r="I2464" s="8" t="s">
        <v>165</v>
      </c>
      <c r="J2464" s="8" t="s">
        <v>160</v>
      </c>
    </row>
    <row r="2465" spans="1:10" x14ac:dyDescent="0.15">
      <c r="A2465" s="8">
        <v>2016</v>
      </c>
      <c r="B2465" s="9">
        <v>42309</v>
      </c>
      <c r="C2465" s="10">
        <v>373</v>
      </c>
      <c r="D2465" s="11">
        <v>45.8</v>
      </c>
      <c r="E2465" s="11">
        <v>54.2</v>
      </c>
      <c r="F2465" s="8" t="s">
        <v>162</v>
      </c>
      <c r="G2465" s="8" t="s">
        <v>163</v>
      </c>
      <c r="H2465" s="8">
        <v>45.8</v>
      </c>
      <c r="I2465" s="8" t="s">
        <v>165</v>
      </c>
      <c r="J2465" s="8" t="s">
        <v>160</v>
      </c>
    </row>
    <row r="2466" spans="1:10" x14ac:dyDescent="0.15">
      <c r="A2466" s="8">
        <v>2016</v>
      </c>
      <c r="B2466" s="9">
        <v>42310</v>
      </c>
      <c r="C2466" s="10">
        <v>372</v>
      </c>
      <c r="D2466" s="11">
        <v>45.8</v>
      </c>
      <c r="E2466" s="11">
        <v>54.2</v>
      </c>
      <c r="F2466" s="8" t="s">
        <v>162</v>
      </c>
      <c r="G2466" s="8" t="s">
        <v>163</v>
      </c>
      <c r="H2466" s="8">
        <v>45.8</v>
      </c>
      <c r="I2466" s="8" t="s">
        <v>165</v>
      </c>
      <c r="J2466" s="8" t="s">
        <v>160</v>
      </c>
    </row>
    <row r="2467" spans="1:10" x14ac:dyDescent="0.15">
      <c r="A2467" s="8">
        <v>2016</v>
      </c>
      <c r="B2467" s="9">
        <v>42311</v>
      </c>
      <c r="C2467" s="10">
        <v>371</v>
      </c>
      <c r="D2467" s="11">
        <v>45.8</v>
      </c>
      <c r="E2467" s="11">
        <v>54.2</v>
      </c>
      <c r="F2467" s="8" t="s">
        <v>162</v>
      </c>
      <c r="G2467" s="8" t="s">
        <v>163</v>
      </c>
      <c r="H2467" s="8">
        <v>45.8</v>
      </c>
      <c r="I2467" s="8" t="s">
        <v>165</v>
      </c>
      <c r="J2467" s="8" t="s">
        <v>160</v>
      </c>
    </row>
    <row r="2468" spans="1:10" x14ac:dyDescent="0.15">
      <c r="A2468" s="8">
        <v>2016</v>
      </c>
      <c r="B2468" s="9">
        <v>42312</v>
      </c>
      <c r="C2468" s="10">
        <v>370</v>
      </c>
      <c r="D2468" s="11">
        <v>45.8</v>
      </c>
      <c r="E2468" s="11">
        <v>54.2</v>
      </c>
      <c r="F2468" s="8" t="s">
        <v>162</v>
      </c>
      <c r="G2468" s="8" t="s">
        <v>163</v>
      </c>
      <c r="H2468" s="8">
        <v>45.8</v>
      </c>
      <c r="I2468" s="8" t="s">
        <v>165</v>
      </c>
      <c r="J2468" s="8" t="s">
        <v>160</v>
      </c>
    </row>
    <row r="2469" spans="1:10" x14ac:dyDescent="0.15">
      <c r="A2469" s="8">
        <v>2016</v>
      </c>
      <c r="B2469" s="9">
        <v>42313</v>
      </c>
      <c r="C2469" s="10">
        <v>369</v>
      </c>
      <c r="D2469" s="11">
        <v>45.8</v>
      </c>
      <c r="E2469" s="11">
        <v>54.2</v>
      </c>
      <c r="F2469" s="8" t="s">
        <v>162</v>
      </c>
      <c r="G2469" s="8" t="s">
        <v>163</v>
      </c>
      <c r="H2469" s="8">
        <v>45.8</v>
      </c>
      <c r="I2469" s="8" t="s">
        <v>165</v>
      </c>
      <c r="J2469" s="8" t="s">
        <v>160</v>
      </c>
    </row>
    <row r="2470" spans="1:10" x14ac:dyDescent="0.15">
      <c r="A2470" s="8">
        <v>2016</v>
      </c>
      <c r="B2470" s="9">
        <v>42314</v>
      </c>
      <c r="C2470" s="10">
        <v>368</v>
      </c>
      <c r="D2470" s="11">
        <v>45.8</v>
      </c>
      <c r="E2470" s="11">
        <v>54.2</v>
      </c>
      <c r="F2470" s="8" t="s">
        <v>162</v>
      </c>
      <c r="G2470" s="8" t="s">
        <v>163</v>
      </c>
      <c r="H2470" s="8">
        <v>45.8</v>
      </c>
      <c r="I2470" s="8" t="s">
        <v>165</v>
      </c>
      <c r="J2470" s="8" t="s">
        <v>160</v>
      </c>
    </row>
    <row r="2471" spans="1:10" x14ac:dyDescent="0.15">
      <c r="A2471" s="8">
        <v>2016</v>
      </c>
      <c r="B2471" s="9">
        <v>42315</v>
      </c>
      <c r="C2471" s="10">
        <v>367</v>
      </c>
      <c r="D2471" s="11">
        <v>45.8</v>
      </c>
      <c r="E2471" s="11">
        <v>54.2</v>
      </c>
      <c r="F2471" s="8" t="s">
        <v>162</v>
      </c>
      <c r="G2471" s="8" t="s">
        <v>163</v>
      </c>
      <c r="H2471" s="8">
        <v>45.8</v>
      </c>
      <c r="I2471" s="8" t="s">
        <v>165</v>
      </c>
      <c r="J2471" s="8" t="s">
        <v>160</v>
      </c>
    </row>
    <row r="2472" spans="1:10" x14ac:dyDescent="0.15">
      <c r="A2472" s="8">
        <v>2016</v>
      </c>
      <c r="B2472" s="9">
        <v>42316</v>
      </c>
      <c r="C2472" s="10">
        <v>366</v>
      </c>
      <c r="D2472" s="11">
        <v>45.8</v>
      </c>
      <c r="E2472" s="11">
        <v>54.2</v>
      </c>
      <c r="F2472" s="8" t="s">
        <v>162</v>
      </c>
      <c r="G2472" s="8" t="s">
        <v>163</v>
      </c>
      <c r="H2472" s="8">
        <v>45.8</v>
      </c>
      <c r="I2472" s="8" t="s">
        <v>165</v>
      </c>
      <c r="J2472" s="8" t="s">
        <v>160</v>
      </c>
    </row>
    <row r="2473" spans="1:10" x14ac:dyDescent="0.15">
      <c r="A2473" s="8">
        <v>2016</v>
      </c>
      <c r="B2473" s="9">
        <v>42317</v>
      </c>
      <c r="C2473" s="10">
        <v>365</v>
      </c>
      <c r="D2473" s="11">
        <v>45.8</v>
      </c>
      <c r="E2473" s="11">
        <v>54.2</v>
      </c>
      <c r="F2473" s="8" t="s">
        <v>162</v>
      </c>
      <c r="G2473" s="8" t="s">
        <v>163</v>
      </c>
      <c r="H2473" s="8">
        <v>45.8</v>
      </c>
      <c r="I2473" s="8" t="s">
        <v>165</v>
      </c>
      <c r="J2473" s="8" t="s">
        <v>160</v>
      </c>
    </row>
    <row r="2474" spans="1:10" x14ac:dyDescent="0.15">
      <c r="A2474" s="8">
        <v>2016</v>
      </c>
      <c r="B2474" s="9">
        <v>42318</v>
      </c>
      <c r="C2474" s="10">
        <v>364</v>
      </c>
      <c r="D2474" s="11">
        <v>45.8</v>
      </c>
      <c r="E2474" s="11">
        <v>54.2</v>
      </c>
      <c r="F2474" s="8" t="s">
        <v>162</v>
      </c>
      <c r="G2474" s="8" t="s">
        <v>163</v>
      </c>
      <c r="H2474" s="8">
        <v>45.8</v>
      </c>
      <c r="I2474" s="8" t="s">
        <v>165</v>
      </c>
      <c r="J2474" s="8" t="s">
        <v>160</v>
      </c>
    </row>
    <row r="2475" spans="1:10" x14ac:dyDescent="0.15">
      <c r="A2475" s="8">
        <v>2016</v>
      </c>
      <c r="B2475" s="9">
        <v>42319</v>
      </c>
      <c r="C2475" s="10">
        <v>363</v>
      </c>
      <c r="D2475" s="11">
        <v>45.8</v>
      </c>
      <c r="E2475" s="11">
        <v>54.2</v>
      </c>
      <c r="F2475" s="8" t="s">
        <v>162</v>
      </c>
      <c r="G2475" s="8" t="s">
        <v>163</v>
      </c>
      <c r="H2475" s="8">
        <v>45.8</v>
      </c>
      <c r="I2475" s="8" t="s">
        <v>165</v>
      </c>
      <c r="J2475" s="8" t="s">
        <v>160</v>
      </c>
    </row>
    <row r="2476" spans="1:10" x14ac:dyDescent="0.15">
      <c r="A2476" s="8">
        <v>2016</v>
      </c>
      <c r="B2476" s="9">
        <v>42320</v>
      </c>
      <c r="C2476" s="10">
        <v>362</v>
      </c>
      <c r="D2476" s="11">
        <v>45.8</v>
      </c>
      <c r="E2476" s="11">
        <v>54.2</v>
      </c>
      <c r="F2476" s="8" t="s">
        <v>162</v>
      </c>
      <c r="G2476" s="8" t="s">
        <v>163</v>
      </c>
      <c r="H2476" s="8">
        <v>45.8</v>
      </c>
      <c r="I2476" s="8" t="s">
        <v>165</v>
      </c>
      <c r="J2476" s="8" t="s">
        <v>160</v>
      </c>
    </row>
    <row r="2477" spans="1:10" x14ac:dyDescent="0.15">
      <c r="A2477" s="8">
        <v>2016</v>
      </c>
      <c r="B2477" s="9">
        <v>42321</v>
      </c>
      <c r="C2477" s="10">
        <v>361</v>
      </c>
      <c r="D2477" s="11">
        <v>45.8</v>
      </c>
      <c r="E2477" s="11">
        <v>54.2</v>
      </c>
      <c r="F2477" s="8" t="s">
        <v>162</v>
      </c>
      <c r="G2477" s="8" t="s">
        <v>163</v>
      </c>
      <c r="H2477" s="8">
        <v>45.8</v>
      </c>
      <c r="I2477" s="8" t="s">
        <v>165</v>
      </c>
      <c r="J2477" s="8" t="s">
        <v>160</v>
      </c>
    </row>
    <row r="2478" spans="1:10" x14ac:dyDescent="0.15">
      <c r="A2478" s="8">
        <v>2016</v>
      </c>
      <c r="B2478" s="9">
        <v>42322</v>
      </c>
      <c r="C2478" s="10">
        <v>360</v>
      </c>
      <c r="D2478" s="11">
        <v>45.8</v>
      </c>
      <c r="E2478" s="11">
        <v>54.2</v>
      </c>
      <c r="F2478" s="8" t="s">
        <v>162</v>
      </c>
      <c r="G2478" s="8" t="s">
        <v>163</v>
      </c>
      <c r="H2478" s="8">
        <v>45.8</v>
      </c>
      <c r="I2478" s="8" t="s">
        <v>165</v>
      </c>
      <c r="J2478" s="8" t="s">
        <v>160</v>
      </c>
    </row>
    <row r="2479" spans="1:10" x14ac:dyDescent="0.15">
      <c r="A2479" s="8">
        <v>2016</v>
      </c>
      <c r="B2479" s="9">
        <v>42323</v>
      </c>
      <c r="C2479" s="10">
        <v>359</v>
      </c>
      <c r="D2479" s="11">
        <v>45.8</v>
      </c>
      <c r="E2479" s="11">
        <v>54.2</v>
      </c>
      <c r="F2479" s="8" t="s">
        <v>162</v>
      </c>
      <c r="G2479" s="8" t="s">
        <v>163</v>
      </c>
      <c r="H2479" s="8">
        <v>45.8</v>
      </c>
      <c r="I2479" s="8" t="s">
        <v>165</v>
      </c>
      <c r="J2479" s="8" t="s">
        <v>160</v>
      </c>
    </row>
    <row r="2480" spans="1:10" x14ac:dyDescent="0.15">
      <c r="A2480" s="8">
        <v>2016</v>
      </c>
      <c r="B2480" s="9">
        <v>42324</v>
      </c>
      <c r="C2480" s="10">
        <v>358</v>
      </c>
      <c r="D2480" s="11">
        <v>45.8</v>
      </c>
      <c r="E2480" s="11">
        <v>54.2</v>
      </c>
      <c r="F2480" s="8" t="s">
        <v>162</v>
      </c>
      <c r="G2480" s="8" t="s">
        <v>163</v>
      </c>
      <c r="H2480" s="8">
        <v>45.8</v>
      </c>
      <c r="I2480" s="8" t="s">
        <v>165</v>
      </c>
      <c r="J2480" s="8" t="s">
        <v>160</v>
      </c>
    </row>
    <row r="2481" spans="1:10" x14ac:dyDescent="0.15">
      <c r="A2481" s="8">
        <v>2016</v>
      </c>
      <c r="B2481" s="9">
        <v>42325</v>
      </c>
      <c r="C2481" s="10">
        <v>357</v>
      </c>
      <c r="D2481" s="11">
        <v>45.8</v>
      </c>
      <c r="E2481" s="11">
        <v>54.2</v>
      </c>
      <c r="F2481" s="8" t="s">
        <v>162</v>
      </c>
      <c r="G2481" s="8" t="s">
        <v>163</v>
      </c>
      <c r="H2481" s="8">
        <v>45.8</v>
      </c>
      <c r="I2481" s="8" t="s">
        <v>165</v>
      </c>
      <c r="J2481" s="8" t="s">
        <v>160</v>
      </c>
    </row>
    <row r="2482" spans="1:10" x14ac:dyDescent="0.15">
      <c r="A2482" s="8">
        <v>2016</v>
      </c>
      <c r="B2482" s="9">
        <v>42326</v>
      </c>
      <c r="C2482" s="10">
        <v>356</v>
      </c>
      <c r="D2482" s="11">
        <v>45.8</v>
      </c>
      <c r="E2482" s="11">
        <v>54.2</v>
      </c>
      <c r="F2482" s="8" t="s">
        <v>162</v>
      </c>
      <c r="G2482" s="8" t="s">
        <v>163</v>
      </c>
      <c r="H2482" s="8">
        <v>45.8</v>
      </c>
      <c r="I2482" s="8" t="s">
        <v>165</v>
      </c>
      <c r="J2482" s="8" t="s">
        <v>160</v>
      </c>
    </row>
    <row r="2483" spans="1:10" x14ac:dyDescent="0.15">
      <c r="A2483" s="8">
        <v>2016</v>
      </c>
      <c r="B2483" s="9">
        <v>42327</v>
      </c>
      <c r="C2483" s="10">
        <v>355</v>
      </c>
      <c r="D2483" s="11">
        <v>45.8</v>
      </c>
      <c r="E2483" s="11">
        <v>54.2</v>
      </c>
      <c r="F2483" s="8" t="s">
        <v>162</v>
      </c>
      <c r="G2483" s="8" t="s">
        <v>163</v>
      </c>
      <c r="H2483" s="8">
        <v>45.8</v>
      </c>
      <c r="I2483" s="8" t="s">
        <v>165</v>
      </c>
      <c r="J2483" s="8" t="s">
        <v>160</v>
      </c>
    </row>
    <row r="2484" spans="1:10" x14ac:dyDescent="0.15">
      <c r="A2484" s="8">
        <v>2016</v>
      </c>
      <c r="B2484" s="9">
        <v>42328</v>
      </c>
      <c r="C2484" s="10">
        <v>354</v>
      </c>
      <c r="D2484" s="11">
        <v>45.8</v>
      </c>
      <c r="E2484" s="11">
        <v>54.2</v>
      </c>
      <c r="F2484" s="8" t="s">
        <v>162</v>
      </c>
      <c r="G2484" s="8" t="s">
        <v>163</v>
      </c>
      <c r="H2484" s="8">
        <v>45.8</v>
      </c>
      <c r="I2484" s="8" t="s">
        <v>165</v>
      </c>
      <c r="J2484" s="8" t="s">
        <v>160</v>
      </c>
    </row>
    <row r="2485" spans="1:10" x14ac:dyDescent="0.15">
      <c r="A2485" s="8">
        <v>2016</v>
      </c>
      <c r="B2485" s="9">
        <v>42329</v>
      </c>
      <c r="C2485" s="10">
        <v>353</v>
      </c>
      <c r="D2485" s="11">
        <v>45.8</v>
      </c>
      <c r="E2485" s="11">
        <v>54.2</v>
      </c>
      <c r="F2485" s="8" t="s">
        <v>162</v>
      </c>
      <c r="G2485" s="8" t="s">
        <v>163</v>
      </c>
      <c r="H2485" s="8">
        <v>45.8</v>
      </c>
      <c r="I2485" s="8" t="s">
        <v>165</v>
      </c>
      <c r="J2485" s="8" t="s">
        <v>160</v>
      </c>
    </row>
    <row r="2486" spans="1:10" x14ac:dyDescent="0.15">
      <c r="A2486" s="8">
        <v>2016</v>
      </c>
      <c r="B2486" s="9">
        <v>42330</v>
      </c>
      <c r="C2486" s="10">
        <v>352</v>
      </c>
      <c r="D2486" s="11">
        <v>45.8</v>
      </c>
      <c r="E2486" s="11">
        <v>54.2</v>
      </c>
      <c r="F2486" s="8" t="s">
        <v>162</v>
      </c>
      <c r="G2486" s="8" t="s">
        <v>163</v>
      </c>
      <c r="H2486" s="8">
        <v>45.8</v>
      </c>
      <c r="I2486" s="8" t="s">
        <v>165</v>
      </c>
      <c r="J2486" s="8" t="s">
        <v>160</v>
      </c>
    </row>
    <row r="2487" spans="1:10" x14ac:dyDescent="0.15">
      <c r="A2487" s="8">
        <v>2016</v>
      </c>
      <c r="B2487" s="9">
        <v>42331</v>
      </c>
      <c r="C2487" s="10">
        <v>351</v>
      </c>
      <c r="D2487" s="11">
        <v>45.8</v>
      </c>
      <c r="E2487" s="11">
        <v>54.2</v>
      </c>
      <c r="F2487" s="8" t="s">
        <v>162</v>
      </c>
      <c r="G2487" s="8" t="s">
        <v>163</v>
      </c>
      <c r="H2487" s="8">
        <v>45.8</v>
      </c>
      <c r="I2487" s="8" t="s">
        <v>165</v>
      </c>
      <c r="J2487" s="8" t="s">
        <v>160</v>
      </c>
    </row>
    <row r="2488" spans="1:10" x14ac:dyDescent="0.15">
      <c r="A2488" s="8">
        <v>2016</v>
      </c>
      <c r="B2488" s="9">
        <v>42332</v>
      </c>
      <c r="C2488" s="10">
        <v>350</v>
      </c>
      <c r="D2488" s="11">
        <v>45.8</v>
      </c>
      <c r="E2488" s="11">
        <v>54.2</v>
      </c>
      <c r="F2488" s="8" t="s">
        <v>162</v>
      </c>
      <c r="G2488" s="8" t="s">
        <v>163</v>
      </c>
      <c r="H2488" s="8">
        <v>45.8</v>
      </c>
      <c r="I2488" s="8" t="s">
        <v>165</v>
      </c>
      <c r="J2488" s="8" t="s">
        <v>160</v>
      </c>
    </row>
    <row r="2489" spans="1:10" x14ac:dyDescent="0.15">
      <c r="A2489" s="8">
        <v>2016</v>
      </c>
      <c r="B2489" s="9">
        <v>42333</v>
      </c>
      <c r="C2489" s="10">
        <v>349</v>
      </c>
      <c r="D2489" s="11">
        <v>45.8</v>
      </c>
      <c r="E2489" s="11">
        <v>54.2</v>
      </c>
      <c r="F2489" s="8" t="s">
        <v>162</v>
      </c>
      <c r="G2489" s="8" t="s">
        <v>163</v>
      </c>
      <c r="H2489" s="8">
        <v>45.8</v>
      </c>
      <c r="I2489" s="8" t="s">
        <v>165</v>
      </c>
      <c r="J2489" s="8" t="s">
        <v>160</v>
      </c>
    </row>
    <row r="2490" spans="1:10" x14ac:dyDescent="0.15">
      <c r="A2490" s="8">
        <v>2016</v>
      </c>
      <c r="B2490" s="9">
        <v>42334</v>
      </c>
      <c r="C2490" s="10">
        <v>348</v>
      </c>
      <c r="D2490" s="11">
        <v>45.8</v>
      </c>
      <c r="E2490" s="11">
        <v>54.2</v>
      </c>
      <c r="F2490" s="8" t="s">
        <v>162</v>
      </c>
      <c r="G2490" s="8" t="s">
        <v>163</v>
      </c>
      <c r="H2490" s="8">
        <v>45.8</v>
      </c>
      <c r="I2490" s="8" t="s">
        <v>165</v>
      </c>
      <c r="J2490" s="8" t="s">
        <v>160</v>
      </c>
    </row>
    <row r="2491" spans="1:10" x14ac:dyDescent="0.15">
      <c r="A2491" s="8">
        <v>2016</v>
      </c>
      <c r="B2491" s="9">
        <v>42335</v>
      </c>
      <c r="C2491" s="10">
        <v>347</v>
      </c>
      <c r="D2491" s="11">
        <v>45.8</v>
      </c>
      <c r="E2491" s="11">
        <v>54.2</v>
      </c>
      <c r="F2491" s="8" t="s">
        <v>162</v>
      </c>
      <c r="G2491" s="8" t="s">
        <v>163</v>
      </c>
      <c r="H2491" s="8">
        <v>45.8</v>
      </c>
      <c r="I2491" s="8" t="s">
        <v>165</v>
      </c>
      <c r="J2491" s="8" t="s">
        <v>160</v>
      </c>
    </row>
    <row r="2492" spans="1:10" x14ac:dyDescent="0.15">
      <c r="A2492" s="8">
        <v>2016</v>
      </c>
      <c r="B2492" s="9">
        <v>42336</v>
      </c>
      <c r="C2492" s="10">
        <v>346</v>
      </c>
      <c r="D2492" s="11">
        <v>45.8</v>
      </c>
      <c r="E2492" s="11">
        <v>54.2</v>
      </c>
      <c r="F2492" s="8" t="s">
        <v>162</v>
      </c>
      <c r="G2492" s="8" t="s">
        <v>163</v>
      </c>
      <c r="H2492" s="8">
        <v>45.8</v>
      </c>
      <c r="I2492" s="8" t="s">
        <v>165</v>
      </c>
      <c r="J2492" s="8" t="s">
        <v>160</v>
      </c>
    </row>
    <row r="2493" spans="1:10" x14ac:dyDescent="0.15">
      <c r="A2493" s="8">
        <v>2016</v>
      </c>
      <c r="B2493" s="9">
        <v>42337</v>
      </c>
      <c r="C2493" s="10">
        <v>345</v>
      </c>
      <c r="D2493" s="11">
        <v>45.8</v>
      </c>
      <c r="E2493" s="11">
        <v>54.2</v>
      </c>
      <c r="F2493" s="8" t="s">
        <v>162</v>
      </c>
      <c r="G2493" s="8" t="s">
        <v>163</v>
      </c>
      <c r="H2493" s="8">
        <v>45.8</v>
      </c>
      <c r="I2493" s="8" t="s">
        <v>165</v>
      </c>
      <c r="J2493" s="8" t="s">
        <v>160</v>
      </c>
    </row>
    <row r="2494" spans="1:10" x14ac:dyDescent="0.15">
      <c r="A2494" s="8">
        <v>2016</v>
      </c>
      <c r="B2494" s="9">
        <v>42338</v>
      </c>
      <c r="C2494" s="10">
        <v>344</v>
      </c>
      <c r="D2494" s="11">
        <v>45.8</v>
      </c>
      <c r="E2494" s="11">
        <v>54.2</v>
      </c>
      <c r="F2494" s="8" t="s">
        <v>162</v>
      </c>
      <c r="G2494" s="8" t="s">
        <v>163</v>
      </c>
      <c r="H2494" s="8">
        <v>45.8</v>
      </c>
      <c r="I2494" s="8" t="s">
        <v>165</v>
      </c>
      <c r="J2494" s="8" t="s">
        <v>160</v>
      </c>
    </row>
    <row r="2495" spans="1:10" x14ac:dyDescent="0.15">
      <c r="A2495" s="8">
        <v>2016</v>
      </c>
      <c r="B2495" s="9">
        <v>42339</v>
      </c>
      <c r="C2495" s="10">
        <v>343</v>
      </c>
      <c r="D2495" s="11">
        <v>45.8</v>
      </c>
      <c r="E2495" s="11">
        <v>54.2</v>
      </c>
      <c r="F2495" s="8" t="s">
        <v>162</v>
      </c>
      <c r="G2495" s="8" t="s">
        <v>163</v>
      </c>
      <c r="H2495" s="8">
        <v>45.8</v>
      </c>
      <c r="I2495" s="8" t="s">
        <v>165</v>
      </c>
      <c r="J2495" s="8" t="s">
        <v>160</v>
      </c>
    </row>
    <row r="2496" spans="1:10" x14ac:dyDescent="0.15">
      <c r="A2496" s="8">
        <v>2016</v>
      </c>
      <c r="B2496" s="9">
        <v>42340</v>
      </c>
      <c r="C2496" s="10">
        <v>342</v>
      </c>
      <c r="D2496" s="11">
        <v>45.8</v>
      </c>
      <c r="E2496" s="11">
        <v>54.2</v>
      </c>
      <c r="F2496" s="8" t="s">
        <v>162</v>
      </c>
      <c r="G2496" s="8" t="s">
        <v>163</v>
      </c>
      <c r="H2496" s="8">
        <v>45.8</v>
      </c>
      <c r="I2496" s="8" t="s">
        <v>165</v>
      </c>
      <c r="J2496" s="8" t="s">
        <v>160</v>
      </c>
    </row>
    <row r="2497" spans="1:10" x14ac:dyDescent="0.15">
      <c r="A2497" s="8">
        <v>2016</v>
      </c>
      <c r="B2497" s="9">
        <v>42341</v>
      </c>
      <c r="C2497" s="10">
        <v>341</v>
      </c>
      <c r="D2497" s="11">
        <v>45.8</v>
      </c>
      <c r="E2497" s="11">
        <v>54.2</v>
      </c>
      <c r="F2497" s="8" t="s">
        <v>162</v>
      </c>
      <c r="G2497" s="8" t="s">
        <v>163</v>
      </c>
      <c r="H2497" s="8">
        <v>45.8</v>
      </c>
      <c r="I2497" s="8" t="s">
        <v>165</v>
      </c>
      <c r="J2497" s="8" t="s">
        <v>160</v>
      </c>
    </row>
    <row r="2498" spans="1:10" x14ac:dyDescent="0.15">
      <c r="A2498" s="8">
        <v>2016</v>
      </c>
      <c r="B2498" s="9">
        <v>42342</v>
      </c>
      <c r="C2498" s="10">
        <v>340</v>
      </c>
      <c r="D2498" s="11">
        <v>45.8</v>
      </c>
      <c r="E2498" s="11">
        <v>54.2</v>
      </c>
      <c r="F2498" s="8" t="s">
        <v>162</v>
      </c>
      <c r="G2498" s="8" t="s">
        <v>163</v>
      </c>
      <c r="H2498" s="8">
        <v>45.8</v>
      </c>
      <c r="I2498" s="8" t="s">
        <v>165</v>
      </c>
      <c r="J2498" s="8" t="s">
        <v>160</v>
      </c>
    </row>
    <row r="2499" spans="1:10" x14ac:dyDescent="0.15">
      <c r="A2499" s="8">
        <v>2016</v>
      </c>
      <c r="B2499" s="9">
        <v>42343</v>
      </c>
      <c r="C2499" s="10">
        <v>339</v>
      </c>
      <c r="D2499" s="11">
        <v>45.8</v>
      </c>
      <c r="E2499" s="11">
        <v>54.2</v>
      </c>
      <c r="F2499" s="8" t="s">
        <v>162</v>
      </c>
      <c r="G2499" s="8" t="s">
        <v>163</v>
      </c>
      <c r="H2499" s="8">
        <v>45.8</v>
      </c>
      <c r="I2499" s="8" t="s">
        <v>165</v>
      </c>
      <c r="J2499" s="8" t="s">
        <v>160</v>
      </c>
    </row>
    <row r="2500" spans="1:10" x14ac:dyDescent="0.15">
      <c r="A2500" s="8">
        <v>2016</v>
      </c>
      <c r="B2500" s="9">
        <v>42344</v>
      </c>
      <c r="C2500" s="10">
        <v>338</v>
      </c>
      <c r="D2500" s="11">
        <v>45.8</v>
      </c>
      <c r="E2500" s="11">
        <v>54.2</v>
      </c>
      <c r="F2500" s="8" t="s">
        <v>162</v>
      </c>
      <c r="G2500" s="8" t="s">
        <v>163</v>
      </c>
      <c r="H2500" s="8">
        <v>45.8</v>
      </c>
      <c r="I2500" s="8" t="s">
        <v>165</v>
      </c>
      <c r="J2500" s="8" t="s">
        <v>160</v>
      </c>
    </row>
    <row r="2501" spans="1:10" x14ac:dyDescent="0.15">
      <c r="A2501" s="8">
        <v>2016</v>
      </c>
      <c r="B2501" s="9">
        <v>42345</v>
      </c>
      <c r="C2501" s="10">
        <v>337</v>
      </c>
      <c r="D2501" s="11">
        <v>45.8</v>
      </c>
      <c r="E2501" s="11">
        <v>54.2</v>
      </c>
      <c r="F2501" s="8" t="s">
        <v>162</v>
      </c>
      <c r="G2501" s="8" t="s">
        <v>163</v>
      </c>
      <c r="H2501" s="8">
        <v>45.8</v>
      </c>
      <c r="I2501" s="8" t="s">
        <v>165</v>
      </c>
      <c r="J2501" s="8" t="s">
        <v>160</v>
      </c>
    </row>
    <row r="2502" spans="1:10" x14ac:dyDescent="0.15">
      <c r="A2502" s="8">
        <v>2016</v>
      </c>
      <c r="B2502" s="9">
        <v>42346</v>
      </c>
      <c r="C2502" s="10">
        <v>336</v>
      </c>
      <c r="D2502" s="11">
        <v>45.8</v>
      </c>
      <c r="E2502" s="11">
        <v>54.2</v>
      </c>
      <c r="F2502" s="8" t="s">
        <v>162</v>
      </c>
      <c r="G2502" s="8" t="s">
        <v>163</v>
      </c>
      <c r="H2502" s="8">
        <v>45.8</v>
      </c>
      <c r="I2502" s="8" t="s">
        <v>165</v>
      </c>
      <c r="J2502" s="8" t="s">
        <v>160</v>
      </c>
    </row>
    <row r="2503" spans="1:10" x14ac:dyDescent="0.15">
      <c r="A2503" s="8">
        <v>2016</v>
      </c>
      <c r="B2503" s="9">
        <v>42347</v>
      </c>
      <c r="C2503" s="10">
        <v>335</v>
      </c>
      <c r="D2503" s="11">
        <v>45.8</v>
      </c>
      <c r="E2503" s="11">
        <v>54.2</v>
      </c>
      <c r="F2503" s="8" t="s">
        <v>162</v>
      </c>
      <c r="G2503" s="8" t="s">
        <v>163</v>
      </c>
      <c r="H2503" s="8">
        <v>45.8</v>
      </c>
      <c r="I2503" s="8" t="s">
        <v>165</v>
      </c>
      <c r="J2503" s="8" t="s">
        <v>160</v>
      </c>
    </row>
    <row r="2504" spans="1:10" x14ac:dyDescent="0.15">
      <c r="A2504" s="8">
        <v>2016</v>
      </c>
      <c r="B2504" s="9">
        <v>42348</v>
      </c>
      <c r="C2504" s="10">
        <v>334</v>
      </c>
      <c r="D2504" s="11">
        <v>45.8</v>
      </c>
      <c r="E2504" s="11">
        <v>54.2</v>
      </c>
      <c r="F2504" s="8" t="s">
        <v>162</v>
      </c>
      <c r="G2504" s="8" t="s">
        <v>163</v>
      </c>
      <c r="H2504" s="8">
        <v>45.8</v>
      </c>
      <c r="I2504" s="8" t="s">
        <v>165</v>
      </c>
      <c r="J2504" s="8" t="s">
        <v>160</v>
      </c>
    </row>
    <row r="2505" spans="1:10" x14ac:dyDescent="0.15">
      <c r="A2505" s="8">
        <v>2016</v>
      </c>
      <c r="B2505" s="9">
        <v>42349</v>
      </c>
      <c r="C2505" s="10">
        <v>333</v>
      </c>
      <c r="D2505" s="11">
        <v>45.8</v>
      </c>
      <c r="E2505" s="11">
        <v>54.2</v>
      </c>
      <c r="F2505" s="8" t="s">
        <v>162</v>
      </c>
      <c r="G2505" s="8" t="s">
        <v>163</v>
      </c>
      <c r="H2505" s="8">
        <v>45.8</v>
      </c>
      <c r="I2505" s="8" t="s">
        <v>165</v>
      </c>
      <c r="J2505" s="8" t="s">
        <v>160</v>
      </c>
    </row>
    <row r="2506" spans="1:10" x14ac:dyDescent="0.15">
      <c r="A2506" s="8">
        <v>2016</v>
      </c>
      <c r="B2506" s="9">
        <v>42350</v>
      </c>
      <c r="C2506" s="10">
        <v>332</v>
      </c>
      <c r="D2506" s="11">
        <v>45.8</v>
      </c>
      <c r="E2506" s="11">
        <v>54.2</v>
      </c>
      <c r="F2506" s="8" t="s">
        <v>162</v>
      </c>
      <c r="G2506" s="8" t="s">
        <v>163</v>
      </c>
      <c r="H2506" s="8">
        <v>45.8</v>
      </c>
      <c r="I2506" s="8" t="s">
        <v>165</v>
      </c>
      <c r="J2506" s="8" t="s">
        <v>160</v>
      </c>
    </row>
    <row r="2507" spans="1:10" x14ac:dyDescent="0.15">
      <c r="A2507" s="8">
        <v>2016</v>
      </c>
      <c r="B2507" s="9">
        <v>42351</v>
      </c>
      <c r="C2507" s="10">
        <v>331</v>
      </c>
      <c r="D2507" s="11">
        <v>45.8</v>
      </c>
      <c r="E2507" s="11">
        <v>54.2</v>
      </c>
      <c r="F2507" s="8" t="s">
        <v>162</v>
      </c>
      <c r="G2507" s="8" t="s">
        <v>163</v>
      </c>
      <c r="H2507" s="8">
        <v>45.8</v>
      </c>
      <c r="I2507" s="8" t="s">
        <v>165</v>
      </c>
      <c r="J2507" s="8" t="s">
        <v>160</v>
      </c>
    </row>
    <row r="2508" spans="1:10" x14ac:dyDescent="0.15">
      <c r="A2508" s="8">
        <v>2016</v>
      </c>
      <c r="B2508" s="9">
        <v>42352</v>
      </c>
      <c r="C2508" s="10">
        <v>330</v>
      </c>
      <c r="D2508" s="11">
        <v>45.8</v>
      </c>
      <c r="E2508" s="11">
        <v>54.2</v>
      </c>
      <c r="F2508" s="8" t="s">
        <v>162</v>
      </c>
      <c r="G2508" s="8" t="s">
        <v>163</v>
      </c>
      <c r="H2508" s="8">
        <v>45.8</v>
      </c>
      <c r="I2508" s="8" t="s">
        <v>165</v>
      </c>
      <c r="J2508" s="8" t="s">
        <v>160</v>
      </c>
    </row>
    <row r="2509" spans="1:10" x14ac:dyDescent="0.15">
      <c r="A2509" s="8">
        <v>2016</v>
      </c>
      <c r="B2509" s="9">
        <v>42353</v>
      </c>
      <c r="C2509" s="10">
        <v>329</v>
      </c>
      <c r="D2509" s="11">
        <v>45.8</v>
      </c>
      <c r="E2509" s="11">
        <v>54.2</v>
      </c>
      <c r="F2509" s="8" t="s">
        <v>162</v>
      </c>
      <c r="G2509" s="8" t="s">
        <v>163</v>
      </c>
      <c r="H2509" s="8">
        <v>45.8</v>
      </c>
      <c r="I2509" s="8" t="s">
        <v>165</v>
      </c>
      <c r="J2509" s="8" t="s">
        <v>160</v>
      </c>
    </row>
    <row r="2510" spans="1:10" x14ac:dyDescent="0.15">
      <c r="A2510" s="8">
        <v>2016</v>
      </c>
      <c r="B2510" s="9">
        <v>42354</v>
      </c>
      <c r="C2510" s="10">
        <v>328</v>
      </c>
      <c r="D2510" s="11">
        <v>45.8</v>
      </c>
      <c r="E2510" s="11">
        <v>54.2</v>
      </c>
      <c r="F2510" s="8" t="s">
        <v>162</v>
      </c>
      <c r="G2510" s="8" t="s">
        <v>163</v>
      </c>
      <c r="H2510" s="8">
        <v>45.8</v>
      </c>
      <c r="I2510" s="8" t="s">
        <v>165</v>
      </c>
      <c r="J2510" s="8" t="s">
        <v>160</v>
      </c>
    </row>
    <row r="2511" spans="1:10" x14ac:dyDescent="0.15">
      <c r="A2511" s="8">
        <v>2016</v>
      </c>
      <c r="B2511" s="9">
        <v>42355</v>
      </c>
      <c r="C2511" s="10">
        <v>327</v>
      </c>
      <c r="D2511" s="11">
        <v>45.8</v>
      </c>
      <c r="E2511" s="11">
        <v>54.2</v>
      </c>
      <c r="F2511" s="8" t="s">
        <v>162</v>
      </c>
      <c r="G2511" s="8" t="s">
        <v>163</v>
      </c>
      <c r="H2511" s="8">
        <v>45.8</v>
      </c>
      <c r="I2511" s="8" t="s">
        <v>165</v>
      </c>
      <c r="J2511" s="8" t="s">
        <v>160</v>
      </c>
    </row>
    <row r="2512" spans="1:10" x14ac:dyDescent="0.15">
      <c r="A2512" s="8">
        <v>2016</v>
      </c>
      <c r="B2512" s="9">
        <v>42356</v>
      </c>
      <c r="C2512" s="10">
        <v>326</v>
      </c>
      <c r="D2512" s="11">
        <v>45.8</v>
      </c>
      <c r="E2512" s="11">
        <v>54.2</v>
      </c>
      <c r="F2512" s="8" t="s">
        <v>162</v>
      </c>
      <c r="G2512" s="8" t="s">
        <v>163</v>
      </c>
      <c r="H2512" s="8">
        <v>45.8</v>
      </c>
      <c r="I2512" s="8" t="s">
        <v>165</v>
      </c>
      <c r="J2512" s="8" t="s">
        <v>160</v>
      </c>
    </row>
    <row r="2513" spans="1:10" x14ac:dyDescent="0.15">
      <c r="A2513" s="8">
        <v>2016</v>
      </c>
      <c r="B2513" s="9">
        <v>42357</v>
      </c>
      <c r="C2513" s="10">
        <v>325</v>
      </c>
      <c r="D2513" s="11">
        <v>45.8</v>
      </c>
      <c r="E2513" s="11">
        <v>54.2</v>
      </c>
      <c r="F2513" s="8" t="s">
        <v>162</v>
      </c>
      <c r="G2513" s="8" t="s">
        <v>163</v>
      </c>
      <c r="H2513" s="8">
        <v>45.8</v>
      </c>
      <c r="I2513" s="8" t="s">
        <v>165</v>
      </c>
      <c r="J2513" s="8" t="s">
        <v>160</v>
      </c>
    </row>
    <row r="2514" spans="1:10" x14ac:dyDescent="0.15">
      <c r="A2514" s="8">
        <v>2016</v>
      </c>
      <c r="B2514" s="9">
        <v>42358</v>
      </c>
      <c r="C2514" s="10">
        <v>324</v>
      </c>
      <c r="D2514" s="11">
        <v>45.8</v>
      </c>
      <c r="E2514" s="11">
        <v>54.2</v>
      </c>
      <c r="F2514" s="8" t="s">
        <v>162</v>
      </c>
      <c r="G2514" s="8" t="s">
        <v>163</v>
      </c>
      <c r="H2514" s="8">
        <v>45.8</v>
      </c>
      <c r="I2514" s="8" t="s">
        <v>165</v>
      </c>
      <c r="J2514" s="8" t="s">
        <v>160</v>
      </c>
    </row>
    <row r="2515" spans="1:10" x14ac:dyDescent="0.15">
      <c r="A2515" s="8">
        <v>2016</v>
      </c>
      <c r="B2515" s="9">
        <v>42359</v>
      </c>
      <c r="C2515" s="10">
        <v>323</v>
      </c>
      <c r="D2515" s="11">
        <v>45.8</v>
      </c>
      <c r="E2515" s="11">
        <v>54.2</v>
      </c>
      <c r="F2515" s="8" t="s">
        <v>162</v>
      </c>
      <c r="G2515" s="8" t="s">
        <v>163</v>
      </c>
      <c r="H2515" s="8">
        <v>45.8</v>
      </c>
      <c r="I2515" s="8" t="s">
        <v>165</v>
      </c>
      <c r="J2515" s="8" t="s">
        <v>160</v>
      </c>
    </row>
    <row r="2516" spans="1:10" x14ac:dyDescent="0.15">
      <c r="A2516" s="8">
        <v>2016</v>
      </c>
      <c r="B2516" s="9">
        <v>42360</v>
      </c>
      <c r="C2516" s="10">
        <v>322</v>
      </c>
      <c r="D2516" s="11">
        <v>45.8</v>
      </c>
      <c r="E2516" s="11">
        <v>54.2</v>
      </c>
      <c r="F2516" s="8" t="s">
        <v>162</v>
      </c>
      <c r="G2516" s="8" t="s">
        <v>163</v>
      </c>
      <c r="H2516" s="8">
        <v>45.8</v>
      </c>
      <c r="I2516" s="8" t="s">
        <v>165</v>
      </c>
      <c r="J2516" s="8" t="s">
        <v>160</v>
      </c>
    </row>
    <row r="2517" spans="1:10" x14ac:dyDescent="0.15">
      <c r="A2517" s="8">
        <v>2016</v>
      </c>
      <c r="B2517" s="9">
        <v>42361</v>
      </c>
      <c r="C2517" s="10">
        <v>321</v>
      </c>
      <c r="D2517" s="11">
        <v>45.8</v>
      </c>
      <c r="E2517" s="11">
        <v>54.2</v>
      </c>
      <c r="F2517" s="8" t="s">
        <v>162</v>
      </c>
      <c r="G2517" s="8" t="s">
        <v>163</v>
      </c>
      <c r="H2517" s="8">
        <v>45.8</v>
      </c>
      <c r="I2517" s="8" t="s">
        <v>165</v>
      </c>
      <c r="J2517" s="8" t="s">
        <v>160</v>
      </c>
    </row>
    <row r="2518" spans="1:10" x14ac:dyDescent="0.15">
      <c r="A2518" s="8">
        <v>2016</v>
      </c>
      <c r="B2518" s="9">
        <v>42362</v>
      </c>
      <c r="C2518" s="10">
        <v>320</v>
      </c>
      <c r="D2518" s="11">
        <v>45.8</v>
      </c>
      <c r="E2518" s="11">
        <v>54.2</v>
      </c>
      <c r="F2518" s="8" t="s">
        <v>162</v>
      </c>
      <c r="G2518" s="8" t="s">
        <v>163</v>
      </c>
      <c r="H2518" s="8">
        <v>45.8</v>
      </c>
      <c r="I2518" s="8" t="s">
        <v>165</v>
      </c>
      <c r="J2518" s="8" t="s">
        <v>160</v>
      </c>
    </row>
    <row r="2519" spans="1:10" x14ac:dyDescent="0.15">
      <c r="A2519" s="8">
        <v>2016</v>
      </c>
      <c r="B2519" s="9">
        <v>42363</v>
      </c>
      <c r="C2519" s="10">
        <v>319</v>
      </c>
      <c r="D2519" s="11">
        <v>45.8</v>
      </c>
      <c r="E2519" s="11">
        <v>54.2</v>
      </c>
      <c r="F2519" s="8" t="s">
        <v>162</v>
      </c>
      <c r="G2519" s="8" t="s">
        <v>163</v>
      </c>
      <c r="H2519" s="8">
        <v>45.8</v>
      </c>
      <c r="I2519" s="8" t="s">
        <v>165</v>
      </c>
      <c r="J2519" s="8" t="s">
        <v>160</v>
      </c>
    </row>
    <row r="2520" spans="1:10" x14ac:dyDescent="0.15">
      <c r="A2520" s="8">
        <v>2016</v>
      </c>
      <c r="B2520" s="9">
        <v>42364</v>
      </c>
      <c r="C2520" s="10">
        <v>318</v>
      </c>
      <c r="D2520" s="11">
        <v>45.8</v>
      </c>
      <c r="E2520" s="11">
        <v>54.2</v>
      </c>
      <c r="F2520" s="8" t="s">
        <v>162</v>
      </c>
      <c r="G2520" s="8" t="s">
        <v>163</v>
      </c>
      <c r="H2520" s="8">
        <v>45.8</v>
      </c>
      <c r="I2520" s="8" t="s">
        <v>165</v>
      </c>
      <c r="J2520" s="8" t="s">
        <v>160</v>
      </c>
    </row>
    <row r="2521" spans="1:10" x14ac:dyDescent="0.15">
      <c r="A2521" s="8">
        <v>2016</v>
      </c>
      <c r="B2521" s="9">
        <v>42365</v>
      </c>
      <c r="C2521" s="10">
        <v>317</v>
      </c>
      <c r="D2521" s="11">
        <v>45.8</v>
      </c>
      <c r="E2521" s="11">
        <v>54.2</v>
      </c>
      <c r="F2521" s="8" t="s">
        <v>162</v>
      </c>
      <c r="G2521" s="8" t="s">
        <v>163</v>
      </c>
      <c r="H2521" s="8">
        <v>45.8</v>
      </c>
      <c r="I2521" s="8" t="s">
        <v>165</v>
      </c>
      <c r="J2521" s="8" t="s">
        <v>160</v>
      </c>
    </row>
    <row r="2522" spans="1:10" x14ac:dyDescent="0.15">
      <c r="A2522" s="8">
        <v>2016</v>
      </c>
      <c r="B2522" s="9">
        <v>42366</v>
      </c>
      <c r="C2522" s="10">
        <v>316</v>
      </c>
      <c r="D2522" s="11">
        <v>45.8</v>
      </c>
      <c r="E2522" s="11">
        <v>54.2</v>
      </c>
      <c r="F2522" s="8" t="s">
        <v>162</v>
      </c>
      <c r="G2522" s="8" t="s">
        <v>163</v>
      </c>
      <c r="H2522" s="8">
        <v>45.8</v>
      </c>
      <c r="I2522" s="8" t="s">
        <v>165</v>
      </c>
      <c r="J2522" s="8" t="s">
        <v>160</v>
      </c>
    </row>
    <row r="2523" spans="1:10" x14ac:dyDescent="0.15">
      <c r="A2523" s="8">
        <v>2016</v>
      </c>
      <c r="B2523" s="9">
        <v>42367</v>
      </c>
      <c r="C2523" s="10">
        <v>315</v>
      </c>
      <c r="D2523" s="11">
        <v>45.8</v>
      </c>
      <c r="E2523" s="11">
        <v>54.2</v>
      </c>
      <c r="F2523" s="8" t="s">
        <v>162</v>
      </c>
      <c r="G2523" s="8" t="s">
        <v>163</v>
      </c>
      <c r="H2523" s="8">
        <v>45.8</v>
      </c>
      <c r="I2523" s="8" t="s">
        <v>165</v>
      </c>
      <c r="J2523" s="8" t="s">
        <v>160</v>
      </c>
    </row>
    <row r="2524" spans="1:10" x14ac:dyDescent="0.15">
      <c r="A2524" s="8">
        <v>2016</v>
      </c>
      <c r="B2524" s="9">
        <v>42368</v>
      </c>
      <c r="C2524" s="10">
        <v>314</v>
      </c>
      <c r="D2524" s="11">
        <v>45.8</v>
      </c>
      <c r="E2524" s="11">
        <v>54.2</v>
      </c>
      <c r="F2524" s="8" t="s">
        <v>162</v>
      </c>
      <c r="G2524" s="8" t="s">
        <v>163</v>
      </c>
      <c r="H2524" s="8">
        <v>45.8</v>
      </c>
      <c r="I2524" s="8" t="s">
        <v>165</v>
      </c>
      <c r="J2524" s="8" t="s">
        <v>160</v>
      </c>
    </row>
    <row r="2525" spans="1:10" x14ac:dyDescent="0.15">
      <c r="A2525" s="8">
        <v>2016</v>
      </c>
      <c r="B2525" s="9">
        <v>42369</v>
      </c>
      <c r="C2525" s="10">
        <v>313</v>
      </c>
      <c r="D2525" s="11">
        <v>45.8</v>
      </c>
      <c r="E2525" s="11">
        <v>54.2</v>
      </c>
      <c r="F2525" s="8" t="s">
        <v>162</v>
      </c>
      <c r="G2525" s="8" t="s">
        <v>163</v>
      </c>
      <c r="H2525" s="8">
        <v>45.8</v>
      </c>
      <c r="I2525" s="8" t="s">
        <v>165</v>
      </c>
      <c r="J2525" s="8" t="s">
        <v>160</v>
      </c>
    </row>
    <row r="2526" spans="1:10" x14ac:dyDescent="0.15">
      <c r="A2526" s="8">
        <v>2016</v>
      </c>
      <c r="B2526" s="9">
        <v>42370</v>
      </c>
      <c r="C2526" s="10">
        <v>312</v>
      </c>
      <c r="D2526" s="11">
        <v>45.8</v>
      </c>
      <c r="E2526" s="11">
        <v>54.2</v>
      </c>
      <c r="F2526" s="8" t="s">
        <v>162</v>
      </c>
      <c r="G2526" s="8" t="s">
        <v>163</v>
      </c>
      <c r="H2526" s="8">
        <v>45.8</v>
      </c>
      <c r="I2526" s="8" t="s">
        <v>165</v>
      </c>
      <c r="J2526" s="8" t="s">
        <v>160</v>
      </c>
    </row>
    <row r="2527" spans="1:10" x14ac:dyDescent="0.15">
      <c r="A2527" s="8">
        <v>2016</v>
      </c>
      <c r="B2527" s="9">
        <v>42371</v>
      </c>
      <c r="C2527" s="10">
        <v>311</v>
      </c>
      <c r="D2527" s="11">
        <v>45.8</v>
      </c>
      <c r="E2527" s="11">
        <v>54.2</v>
      </c>
      <c r="F2527" s="8" t="s">
        <v>162</v>
      </c>
      <c r="G2527" s="8" t="s">
        <v>163</v>
      </c>
      <c r="H2527" s="8">
        <v>45.8</v>
      </c>
      <c r="I2527" s="8" t="s">
        <v>165</v>
      </c>
      <c r="J2527" s="8" t="s">
        <v>160</v>
      </c>
    </row>
    <row r="2528" spans="1:10" x14ac:dyDescent="0.15">
      <c r="A2528" s="8">
        <v>2016</v>
      </c>
      <c r="B2528" s="9">
        <v>42372</v>
      </c>
      <c r="C2528" s="10">
        <v>310</v>
      </c>
      <c r="D2528" s="11">
        <v>45.8</v>
      </c>
      <c r="E2528" s="11">
        <v>54.2</v>
      </c>
      <c r="F2528" s="8" t="s">
        <v>162</v>
      </c>
      <c r="G2528" s="8" t="s">
        <v>163</v>
      </c>
      <c r="H2528" s="8">
        <v>45.8</v>
      </c>
      <c r="I2528" s="8" t="s">
        <v>165</v>
      </c>
      <c r="J2528" s="8" t="s">
        <v>160</v>
      </c>
    </row>
    <row r="2529" spans="1:10" x14ac:dyDescent="0.15">
      <c r="A2529" s="8">
        <v>2016</v>
      </c>
      <c r="B2529" s="9">
        <v>42373</v>
      </c>
      <c r="C2529" s="10">
        <v>309</v>
      </c>
      <c r="D2529" s="11">
        <v>45.8</v>
      </c>
      <c r="E2529" s="11">
        <v>54.2</v>
      </c>
      <c r="F2529" s="8" t="s">
        <v>162</v>
      </c>
      <c r="G2529" s="8" t="s">
        <v>163</v>
      </c>
      <c r="H2529" s="8">
        <v>45.8</v>
      </c>
      <c r="I2529" s="8" t="s">
        <v>165</v>
      </c>
      <c r="J2529" s="8" t="s">
        <v>160</v>
      </c>
    </row>
    <row r="2530" spans="1:10" x14ac:dyDescent="0.15">
      <c r="A2530" s="8">
        <v>2016</v>
      </c>
      <c r="B2530" s="9">
        <v>42374</v>
      </c>
      <c r="C2530" s="10">
        <v>308</v>
      </c>
      <c r="D2530" s="11">
        <v>45.8</v>
      </c>
      <c r="E2530" s="11">
        <v>54.2</v>
      </c>
      <c r="F2530" s="8" t="s">
        <v>162</v>
      </c>
      <c r="G2530" s="8" t="s">
        <v>163</v>
      </c>
      <c r="H2530" s="8">
        <v>45.8</v>
      </c>
      <c r="I2530" s="8" t="s">
        <v>165</v>
      </c>
      <c r="J2530" s="8" t="s">
        <v>160</v>
      </c>
    </row>
    <row r="2531" spans="1:10" x14ac:dyDescent="0.15">
      <c r="A2531" s="8">
        <v>2016</v>
      </c>
      <c r="B2531" s="9">
        <v>42375</v>
      </c>
      <c r="C2531" s="10">
        <v>307</v>
      </c>
      <c r="D2531" s="11">
        <v>45.8</v>
      </c>
      <c r="E2531" s="11">
        <v>54.2</v>
      </c>
      <c r="F2531" s="8" t="s">
        <v>162</v>
      </c>
      <c r="G2531" s="8" t="s">
        <v>163</v>
      </c>
      <c r="H2531" s="8">
        <v>45.8</v>
      </c>
      <c r="I2531" s="8" t="s">
        <v>165</v>
      </c>
      <c r="J2531" s="8" t="s">
        <v>160</v>
      </c>
    </row>
    <row r="2532" spans="1:10" x14ac:dyDescent="0.15">
      <c r="A2532" s="8">
        <v>2016</v>
      </c>
      <c r="B2532" s="9">
        <v>42376</v>
      </c>
      <c r="C2532" s="10">
        <v>306</v>
      </c>
      <c r="D2532" s="11">
        <v>45.8</v>
      </c>
      <c r="E2532" s="11">
        <v>54.2</v>
      </c>
      <c r="F2532" s="8" t="s">
        <v>162</v>
      </c>
      <c r="G2532" s="8" t="s">
        <v>163</v>
      </c>
      <c r="H2532" s="8">
        <v>45.8</v>
      </c>
      <c r="I2532" s="8" t="s">
        <v>165</v>
      </c>
      <c r="J2532" s="8" t="s">
        <v>160</v>
      </c>
    </row>
    <row r="2533" spans="1:10" x14ac:dyDescent="0.15">
      <c r="A2533" s="8">
        <v>2016</v>
      </c>
      <c r="B2533" s="9">
        <v>42377</v>
      </c>
      <c r="C2533" s="10">
        <v>305</v>
      </c>
      <c r="D2533" s="11">
        <v>45.8</v>
      </c>
      <c r="E2533" s="11">
        <v>54.2</v>
      </c>
      <c r="F2533" s="8" t="s">
        <v>162</v>
      </c>
      <c r="G2533" s="8" t="s">
        <v>163</v>
      </c>
      <c r="H2533" s="8">
        <v>45.8</v>
      </c>
      <c r="I2533" s="8" t="s">
        <v>165</v>
      </c>
      <c r="J2533" s="8" t="s">
        <v>160</v>
      </c>
    </row>
    <row r="2534" spans="1:10" x14ac:dyDescent="0.15">
      <c r="A2534" s="8">
        <v>2016</v>
      </c>
      <c r="B2534" s="9">
        <v>42378</v>
      </c>
      <c r="C2534" s="10">
        <v>304</v>
      </c>
      <c r="D2534" s="11">
        <v>45.8</v>
      </c>
      <c r="E2534" s="11">
        <v>54.2</v>
      </c>
      <c r="F2534" s="8" t="s">
        <v>162</v>
      </c>
      <c r="G2534" s="8" t="s">
        <v>163</v>
      </c>
      <c r="H2534" s="8">
        <v>45.8</v>
      </c>
      <c r="I2534" s="8" t="s">
        <v>165</v>
      </c>
      <c r="J2534" s="8" t="s">
        <v>160</v>
      </c>
    </row>
    <row r="2535" spans="1:10" x14ac:dyDescent="0.15">
      <c r="A2535" s="8">
        <v>2016</v>
      </c>
      <c r="B2535" s="9">
        <v>42379</v>
      </c>
      <c r="C2535" s="10">
        <v>303</v>
      </c>
      <c r="D2535" s="11">
        <v>45.8</v>
      </c>
      <c r="E2535" s="11">
        <v>54.2</v>
      </c>
      <c r="F2535" s="8" t="s">
        <v>162</v>
      </c>
      <c r="G2535" s="8" t="s">
        <v>163</v>
      </c>
      <c r="H2535" s="8">
        <v>45.8</v>
      </c>
      <c r="I2535" s="8" t="s">
        <v>165</v>
      </c>
      <c r="J2535" s="8" t="s">
        <v>160</v>
      </c>
    </row>
    <row r="2536" spans="1:10" x14ac:dyDescent="0.15">
      <c r="A2536" s="8">
        <v>2016</v>
      </c>
      <c r="B2536" s="9">
        <v>42380</v>
      </c>
      <c r="C2536" s="10">
        <v>302</v>
      </c>
      <c r="D2536" s="11">
        <v>45.8</v>
      </c>
      <c r="E2536" s="11">
        <v>54.2</v>
      </c>
      <c r="F2536" s="8" t="s">
        <v>162</v>
      </c>
      <c r="G2536" s="8" t="s">
        <v>163</v>
      </c>
      <c r="H2536" s="8">
        <v>45.8</v>
      </c>
      <c r="I2536" s="8" t="s">
        <v>165</v>
      </c>
      <c r="J2536" s="8" t="s">
        <v>160</v>
      </c>
    </row>
    <row r="2537" spans="1:10" x14ac:dyDescent="0.15">
      <c r="A2537" s="8">
        <v>2016</v>
      </c>
      <c r="B2537" s="9">
        <v>42381</v>
      </c>
      <c r="C2537" s="10">
        <v>301</v>
      </c>
      <c r="D2537" s="11">
        <v>45.8</v>
      </c>
      <c r="E2537" s="11">
        <v>54.2</v>
      </c>
      <c r="F2537" s="8" t="s">
        <v>162</v>
      </c>
      <c r="G2537" s="8" t="s">
        <v>163</v>
      </c>
      <c r="H2537" s="8">
        <v>45.8</v>
      </c>
      <c r="I2537" s="8" t="s">
        <v>165</v>
      </c>
      <c r="J2537" s="8" t="s">
        <v>160</v>
      </c>
    </row>
    <row r="2538" spans="1:10" x14ac:dyDescent="0.15">
      <c r="A2538" s="8">
        <v>2016</v>
      </c>
      <c r="B2538" s="9">
        <v>42382</v>
      </c>
      <c r="C2538" s="10">
        <v>300</v>
      </c>
      <c r="D2538" s="11">
        <v>45.8</v>
      </c>
      <c r="E2538" s="11">
        <v>54.2</v>
      </c>
      <c r="F2538" s="8" t="s">
        <v>162</v>
      </c>
      <c r="G2538" s="8" t="s">
        <v>163</v>
      </c>
      <c r="H2538" s="8">
        <v>45.8</v>
      </c>
      <c r="I2538" s="8" t="s">
        <v>165</v>
      </c>
      <c r="J2538" s="8" t="s">
        <v>160</v>
      </c>
    </row>
    <row r="2539" spans="1:10" x14ac:dyDescent="0.15">
      <c r="A2539" s="8">
        <v>2016</v>
      </c>
      <c r="B2539" s="9">
        <v>42383</v>
      </c>
      <c r="C2539" s="10">
        <v>299</v>
      </c>
      <c r="D2539" s="11">
        <v>45.8</v>
      </c>
      <c r="E2539" s="11">
        <v>54.2</v>
      </c>
      <c r="F2539" s="8" t="s">
        <v>162</v>
      </c>
      <c r="G2539" s="8" t="s">
        <v>163</v>
      </c>
      <c r="H2539" s="8">
        <v>45.8</v>
      </c>
      <c r="I2539" s="8" t="s">
        <v>165</v>
      </c>
      <c r="J2539" s="8" t="s">
        <v>160</v>
      </c>
    </row>
    <row r="2540" spans="1:10" x14ac:dyDescent="0.15">
      <c r="A2540" s="8">
        <v>2016</v>
      </c>
      <c r="B2540" s="9">
        <v>42384</v>
      </c>
      <c r="C2540" s="10">
        <v>298</v>
      </c>
      <c r="D2540" s="11">
        <v>45.8</v>
      </c>
      <c r="E2540" s="11">
        <v>54.2</v>
      </c>
      <c r="F2540" s="8" t="s">
        <v>162</v>
      </c>
      <c r="G2540" s="8" t="s">
        <v>163</v>
      </c>
      <c r="H2540" s="8">
        <v>45.8</v>
      </c>
      <c r="I2540" s="8" t="s">
        <v>165</v>
      </c>
      <c r="J2540" s="8" t="s">
        <v>160</v>
      </c>
    </row>
    <row r="2541" spans="1:10" x14ac:dyDescent="0.15">
      <c r="A2541" s="8">
        <v>2016</v>
      </c>
      <c r="B2541" s="9">
        <v>42385</v>
      </c>
      <c r="C2541" s="10">
        <v>297</v>
      </c>
      <c r="D2541" s="11">
        <v>45.8</v>
      </c>
      <c r="E2541" s="11">
        <v>54.2</v>
      </c>
      <c r="F2541" s="8" t="s">
        <v>162</v>
      </c>
      <c r="G2541" s="8" t="s">
        <v>163</v>
      </c>
      <c r="H2541" s="8">
        <v>45.8</v>
      </c>
      <c r="I2541" s="8" t="s">
        <v>165</v>
      </c>
      <c r="J2541" s="8" t="s">
        <v>160</v>
      </c>
    </row>
    <row r="2542" spans="1:10" x14ac:dyDescent="0.15">
      <c r="A2542" s="8">
        <v>2016</v>
      </c>
      <c r="B2542" s="9">
        <v>42386</v>
      </c>
      <c r="C2542" s="10">
        <v>296</v>
      </c>
      <c r="D2542" s="11">
        <v>45.8</v>
      </c>
      <c r="E2542" s="11">
        <v>54.2</v>
      </c>
      <c r="F2542" s="8" t="s">
        <v>162</v>
      </c>
      <c r="G2542" s="8" t="s">
        <v>163</v>
      </c>
      <c r="H2542" s="8">
        <v>45.8</v>
      </c>
      <c r="I2542" s="8" t="s">
        <v>165</v>
      </c>
      <c r="J2542" s="8" t="s">
        <v>160</v>
      </c>
    </row>
    <row r="2543" spans="1:10" x14ac:dyDescent="0.15">
      <c r="A2543" s="8">
        <v>2016</v>
      </c>
      <c r="B2543" s="9">
        <v>42387</v>
      </c>
      <c r="C2543" s="10">
        <v>295</v>
      </c>
      <c r="D2543" s="11">
        <v>45.8</v>
      </c>
      <c r="E2543" s="11">
        <v>54.2</v>
      </c>
      <c r="F2543" s="8" t="s">
        <v>162</v>
      </c>
      <c r="G2543" s="8" t="s">
        <v>163</v>
      </c>
      <c r="H2543" s="8">
        <v>45.8</v>
      </c>
      <c r="I2543" s="8" t="s">
        <v>165</v>
      </c>
      <c r="J2543" s="8" t="s">
        <v>160</v>
      </c>
    </row>
    <row r="2544" spans="1:10" x14ac:dyDescent="0.15">
      <c r="A2544" s="8">
        <v>2016</v>
      </c>
      <c r="B2544" s="9">
        <v>42388</v>
      </c>
      <c r="C2544" s="10">
        <v>294</v>
      </c>
      <c r="D2544" s="11">
        <v>45.8</v>
      </c>
      <c r="E2544" s="11">
        <v>54.2</v>
      </c>
      <c r="F2544" s="8" t="s">
        <v>162</v>
      </c>
      <c r="G2544" s="8" t="s">
        <v>163</v>
      </c>
      <c r="H2544" s="8">
        <v>45.8</v>
      </c>
      <c r="I2544" s="8" t="s">
        <v>165</v>
      </c>
      <c r="J2544" s="8" t="s">
        <v>160</v>
      </c>
    </row>
    <row r="2545" spans="1:10" x14ac:dyDescent="0.15">
      <c r="A2545" s="8">
        <v>2016</v>
      </c>
      <c r="B2545" s="9">
        <v>42389</v>
      </c>
      <c r="C2545" s="10">
        <v>293</v>
      </c>
      <c r="D2545" s="11">
        <v>45.8</v>
      </c>
      <c r="E2545" s="11">
        <v>54.2</v>
      </c>
      <c r="F2545" s="8" t="s">
        <v>162</v>
      </c>
      <c r="G2545" s="8" t="s">
        <v>163</v>
      </c>
      <c r="H2545" s="8">
        <v>45.8</v>
      </c>
      <c r="I2545" s="8" t="s">
        <v>165</v>
      </c>
      <c r="J2545" s="8" t="s">
        <v>160</v>
      </c>
    </row>
    <row r="2546" spans="1:10" x14ac:dyDescent="0.15">
      <c r="A2546" s="8">
        <v>2016</v>
      </c>
      <c r="B2546" s="9">
        <v>42390</v>
      </c>
      <c r="C2546" s="10">
        <v>292</v>
      </c>
      <c r="D2546" s="11">
        <v>45.8</v>
      </c>
      <c r="E2546" s="11">
        <v>54.2</v>
      </c>
      <c r="F2546" s="8" t="s">
        <v>162</v>
      </c>
      <c r="G2546" s="8" t="s">
        <v>163</v>
      </c>
      <c r="H2546" s="8">
        <v>45.8</v>
      </c>
      <c r="I2546" s="8" t="s">
        <v>165</v>
      </c>
      <c r="J2546" s="8" t="s">
        <v>160</v>
      </c>
    </row>
    <row r="2547" spans="1:10" x14ac:dyDescent="0.15">
      <c r="A2547" s="8">
        <v>2016</v>
      </c>
      <c r="B2547" s="9">
        <v>42391</v>
      </c>
      <c r="C2547" s="10">
        <v>291</v>
      </c>
      <c r="D2547" s="11">
        <v>45.8</v>
      </c>
      <c r="E2547" s="11">
        <v>54.2</v>
      </c>
      <c r="F2547" s="8" t="s">
        <v>162</v>
      </c>
      <c r="G2547" s="8" t="s">
        <v>163</v>
      </c>
      <c r="H2547" s="8">
        <v>45.8</v>
      </c>
      <c r="I2547" s="8" t="s">
        <v>165</v>
      </c>
      <c r="J2547" s="8" t="s">
        <v>160</v>
      </c>
    </row>
    <row r="2548" spans="1:10" x14ac:dyDescent="0.15">
      <c r="A2548" s="8">
        <v>2016</v>
      </c>
      <c r="B2548" s="9">
        <v>42392</v>
      </c>
      <c r="C2548" s="10">
        <v>290</v>
      </c>
      <c r="D2548" s="11">
        <v>45.8</v>
      </c>
      <c r="E2548" s="11">
        <v>54.2</v>
      </c>
      <c r="F2548" s="8" t="s">
        <v>162</v>
      </c>
      <c r="G2548" s="8" t="s">
        <v>163</v>
      </c>
      <c r="H2548" s="8">
        <v>45.8</v>
      </c>
      <c r="I2548" s="8" t="s">
        <v>165</v>
      </c>
      <c r="J2548" s="8" t="s">
        <v>160</v>
      </c>
    </row>
    <row r="2549" spans="1:10" x14ac:dyDescent="0.15">
      <c r="A2549" s="8">
        <v>2016</v>
      </c>
      <c r="B2549" s="9">
        <v>42393</v>
      </c>
      <c r="C2549" s="10">
        <v>289</v>
      </c>
      <c r="D2549" s="11">
        <v>45.8</v>
      </c>
      <c r="E2549" s="11">
        <v>54.2</v>
      </c>
      <c r="F2549" s="8" t="s">
        <v>162</v>
      </c>
      <c r="G2549" s="8" t="s">
        <v>163</v>
      </c>
      <c r="H2549" s="8">
        <v>45.8</v>
      </c>
      <c r="I2549" s="8" t="s">
        <v>165</v>
      </c>
      <c r="J2549" s="8" t="s">
        <v>160</v>
      </c>
    </row>
    <row r="2550" spans="1:10" x14ac:dyDescent="0.15">
      <c r="A2550" s="8">
        <v>2016</v>
      </c>
      <c r="B2550" s="9">
        <v>42394</v>
      </c>
      <c r="C2550" s="10">
        <v>288</v>
      </c>
      <c r="D2550" s="11">
        <v>45.8</v>
      </c>
      <c r="E2550" s="11">
        <v>54.2</v>
      </c>
      <c r="F2550" s="8" t="s">
        <v>162</v>
      </c>
      <c r="G2550" s="8" t="s">
        <v>163</v>
      </c>
      <c r="H2550" s="8">
        <v>45.8</v>
      </c>
      <c r="I2550" s="8" t="s">
        <v>165</v>
      </c>
      <c r="J2550" s="8" t="s">
        <v>160</v>
      </c>
    </row>
    <row r="2551" spans="1:10" x14ac:dyDescent="0.15">
      <c r="A2551" s="8">
        <v>2016</v>
      </c>
      <c r="B2551" s="9">
        <v>42395</v>
      </c>
      <c r="C2551" s="10">
        <v>287</v>
      </c>
      <c r="D2551" s="11">
        <v>45.8</v>
      </c>
      <c r="E2551" s="11">
        <v>54.2</v>
      </c>
      <c r="F2551" s="8" t="s">
        <v>162</v>
      </c>
      <c r="G2551" s="8" t="s">
        <v>163</v>
      </c>
      <c r="H2551" s="8">
        <v>45.8</v>
      </c>
      <c r="I2551" s="8" t="s">
        <v>165</v>
      </c>
      <c r="J2551" s="8" t="s">
        <v>160</v>
      </c>
    </row>
    <row r="2552" spans="1:10" x14ac:dyDescent="0.15">
      <c r="A2552" s="8">
        <v>2016</v>
      </c>
      <c r="B2552" s="9">
        <v>42396</v>
      </c>
      <c r="C2552" s="10">
        <v>286</v>
      </c>
      <c r="D2552" s="11">
        <v>45.8</v>
      </c>
      <c r="E2552" s="11">
        <v>54.2</v>
      </c>
      <c r="F2552" s="8" t="s">
        <v>162</v>
      </c>
      <c r="G2552" s="8" t="s">
        <v>163</v>
      </c>
      <c r="H2552" s="8">
        <v>45.8</v>
      </c>
      <c r="I2552" s="8" t="s">
        <v>165</v>
      </c>
      <c r="J2552" s="8" t="s">
        <v>160</v>
      </c>
    </row>
    <row r="2553" spans="1:10" x14ac:dyDescent="0.15">
      <c r="A2553" s="8">
        <v>2016</v>
      </c>
      <c r="B2553" s="9">
        <v>42397</v>
      </c>
      <c r="C2553" s="10">
        <v>285</v>
      </c>
      <c r="D2553" s="11">
        <v>45.8</v>
      </c>
      <c r="E2553" s="11">
        <v>54.2</v>
      </c>
      <c r="F2553" s="8" t="s">
        <v>162</v>
      </c>
      <c r="G2553" s="8" t="s">
        <v>163</v>
      </c>
      <c r="H2553" s="8">
        <v>45.8</v>
      </c>
      <c r="I2553" s="8" t="s">
        <v>165</v>
      </c>
      <c r="J2553" s="8" t="s">
        <v>160</v>
      </c>
    </row>
    <row r="2554" spans="1:10" x14ac:dyDescent="0.15">
      <c r="A2554" s="8">
        <v>2016</v>
      </c>
      <c r="B2554" s="9">
        <v>42398</v>
      </c>
      <c r="C2554" s="10">
        <v>284</v>
      </c>
      <c r="D2554" s="11">
        <v>45.8</v>
      </c>
      <c r="E2554" s="11">
        <v>54.2</v>
      </c>
      <c r="F2554" s="8" t="s">
        <v>162</v>
      </c>
      <c r="G2554" s="8" t="s">
        <v>163</v>
      </c>
      <c r="H2554" s="8">
        <v>45.8</v>
      </c>
      <c r="I2554" s="8" t="s">
        <v>165</v>
      </c>
      <c r="J2554" s="8" t="s">
        <v>160</v>
      </c>
    </row>
    <row r="2555" spans="1:10" x14ac:dyDescent="0.15">
      <c r="A2555" s="8">
        <v>2016</v>
      </c>
      <c r="B2555" s="9">
        <v>42399</v>
      </c>
      <c r="C2555" s="10">
        <v>283</v>
      </c>
      <c r="D2555" s="11">
        <v>45.7</v>
      </c>
      <c r="E2555" s="11">
        <v>54.3</v>
      </c>
      <c r="F2555" s="8" t="s">
        <v>162</v>
      </c>
      <c r="G2555" s="8" t="s">
        <v>163</v>
      </c>
      <c r="H2555" s="8">
        <v>45.7</v>
      </c>
      <c r="I2555" s="8" t="s">
        <v>165</v>
      </c>
      <c r="J2555" s="8" t="s">
        <v>160</v>
      </c>
    </row>
    <row r="2556" spans="1:10" x14ac:dyDescent="0.15">
      <c r="A2556" s="8">
        <v>2016</v>
      </c>
      <c r="B2556" s="9">
        <v>42400</v>
      </c>
      <c r="C2556" s="10">
        <v>282</v>
      </c>
      <c r="D2556" s="11">
        <v>45.7</v>
      </c>
      <c r="E2556" s="11">
        <v>54.3</v>
      </c>
      <c r="F2556" s="8" t="s">
        <v>162</v>
      </c>
      <c r="G2556" s="8" t="s">
        <v>163</v>
      </c>
      <c r="H2556" s="8">
        <v>45.7</v>
      </c>
      <c r="I2556" s="8" t="s">
        <v>165</v>
      </c>
      <c r="J2556" s="8" t="s">
        <v>160</v>
      </c>
    </row>
    <row r="2557" spans="1:10" x14ac:dyDescent="0.15">
      <c r="A2557" s="8">
        <v>2016</v>
      </c>
      <c r="B2557" s="9">
        <v>42401</v>
      </c>
      <c r="C2557" s="10">
        <v>281</v>
      </c>
      <c r="D2557" s="11">
        <v>45.7</v>
      </c>
      <c r="E2557" s="11">
        <v>54.3</v>
      </c>
      <c r="F2557" s="8" t="s">
        <v>162</v>
      </c>
      <c r="G2557" s="8" t="s">
        <v>163</v>
      </c>
      <c r="H2557" s="8">
        <v>45.7</v>
      </c>
      <c r="I2557" s="8" t="s">
        <v>165</v>
      </c>
      <c r="J2557" s="8" t="s">
        <v>160</v>
      </c>
    </row>
    <row r="2558" spans="1:10" x14ac:dyDescent="0.15">
      <c r="A2558" s="8">
        <v>2016</v>
      </c>
      <c r="B2558" s="9">
        <v>42402</v>
      </c>
      <c r="C2558" s="10">
        <v>280</v>
      </c>
      <c r="D2558" s="11">
        <v>45.7</v>
      </c>
      <c r="E2558" s="11">
        <v>54.3</v>
      </c>
      <c r="F2558" s="8" t="s">
        <v>162</v>
      </c>
      <c r="G2558" s="8" t="s">
        <v>163</v>
      </c>
      <c r="H2558" s="8">
        <v>45.7</v>
      </c>
      <c r="I2558" s="8" t="s">
        <v>165</v>
      </c>
      <c r="J2558" s="8" t="s">
        <v>160</v>
      </c>
    </row>
    <row r="2559" spans="1:10" x14ac:dyDescent="0.15">
      <c r="A2559" s="8">
        <v>2016</v>
      </c>
      <c r="B2559" s="9">
        <v>42403</v>
      </c>
      <c r="C2559" s="10">
        <v>279</v>
      </c>
      <c r="D2559" s="11">
        <v>45.7</v>
      </c>
      <c r="E2559" s="11">
        <v>54.3</v>
      </c>
      <c r="F2559" s="8" t="s">
        <v>162</v>
      </c>
      <c r="G2559" s="8" t="s">
        <v>163</v>
      </c>
      <c r="H2559" s="8">
        <v>45.7</v>
      </c>
      <c r="I2559" s="8" t="s">
        <v>165</v>
      </c>
      <c r="J2559" s="8" t="s">
        <v>160</v>
      </c>
    </row>
    <row r="2560" spans="1:10" x14ac:dyDescent="0.15">
      <c r="A2560" s="8">
        <v>2016</v>
      </c>
      <c r="B2560" s="9">
        <v>42404</v>
      </c>
      <c r="C2560" s="10">
        <v>278</v>
      </c>
      <c r="D2560" s="11">
        <v>45.7</v>
      </c>
      <c r="E2560" s="11">
        <v>54.3</v>
      </c>
      <c r="F2560" s="8" t="s">
        <v>162</v>
      </c>
      <c r="G2560" s="8" t="s">
        <v>163</v>
      </c>
      <c r="H2560" s="8">
        <v>45.7</v>
      </c>
      <c r="I2560" s="8" t="s">
        <v>165</v>
      </c>
      <c r="J2560" s="8" t="s">
        <v>160</v>
      </c>
    </row>
    <row r="2561" spans="1:10" x14ac:dyDescent="0.15">
      <c r="A2561" s="8">
        <v>2016</v>
      </c>
      <c r="B2561" s="9">
        <v>42405</v>
      </c>
      <c r="C2561" s="10">
        <v>277</v>
      </c>
      <c r="D2561" s="11">
        <v>45.7</v>
      </c>
      <c r="E2561" s="11">
        <v>54.3</v>
      </c>
      <c r="F2561" s="8" t="s">
        <v>162</v>
      </c>
      <c r="G2561" s="8" t="s">
        <v>163</v>
      </c>
      <c r="H2561" s="8">
        <v>45.7</v>
      </c>
      <c r="I2561" s="8" t="s">
        <v>165</v>
      </c>
      <c r="J2561" s="8" t="s">
        <v>160</v>
      </c>
    </row>
    <row r="2562" spans="1:10" x14ac:dyDescent="0.15">
      <c r="A2562" s="8">
        <v>2016</v>
      </c>
      <c r="B2562" s="9">
        <v>42406</v>
      </c>
      <c r="C2562" s="10">
        <v>276</v>
      </c>
      <c r="D2562" s="11">
        <v>45.7</v>
      </c>
      <c r="E2562" s="11">
        <v>54.3</v>
      </c>
      <c r="F2562" s="8" t="s">
        <v>162</v>
      </c>
      <c r="G2562" s="8" t="s">
        <v>163</v>
      </c>
      <c r="H2562" s="8">
        <v>45.7</v>
      </c>
      <c r="I2562" s="8" t="s">
        <v>165</v>
      </c>
      <c r="J2562" s="8" t="s">
        <v>160</v>
      </c>
    </row>
    <row r="2563" spans="1:10" x14ac:dyDescent="0.15">
      <c r="A2563" s="8">
        <v>2016</v>
      </c>
      <c r="B2563" s="9">
        <v>42407</v>
      </c>
      <c r="C2563" s="10">
        <v>275</v>
      </c>
      <c r="D2563" s="11">
        <v>45.7</v>
      </c>
      <c r="E2563" s="11">
        <v>54.3</v>
      </c>
      <c r="F2563" s="8" t="s">
        <v>162</v>
      </c>
      <c r="G2563" s="8" t="s">
        <v>163</v>
      </c>
      <c r="H2563" s="8">
        <v>45.7</v>
      </c>
      <c r="I2563" s="8" t="s">
        <v>165</v>
      </c>
      <c r="J2563" s="8" t="s">
        <v>160</v>
      </c>
    </row>
    <row r="2564" spans="1:10" x14ac:dyDescent="0.15">
      <c r="A2564" s="8">
        <v>2016</v>
      </c>
      <c r="B2564" s="9">
        <v>42408</v>
      </c>
      <c r="C2564" s="10">
        <v>274</v>
      </c>
      <c r="D2564" s="11">
        <v>45.7</v>
      </c>
      <c r="E2564" s="11">
        <v>54.3</v>
      </c>
      <c r="F2564" s="8" t="s">
        <v>162</v>
      </c>
      <c r="G2564" s="8" t="s">
        <v>163</v>
      </c>
      <c r="H2564" s="8">
        <v>45.7</v>
      </c>
      <c r="I2564" s="8" t="s">
        <v>165</v>
      </c>
      <c r="J2564" s="8" t="s">
        <v>160</v>
      </c>
    </row>
    <row r="2565" spans="1:10" x14ac:dyDescent="0.15">
      <c r="A2565" s="8">
        <v>2016</v>
      </c>
      <c r="B2565" s="9">
        <v>42409</v>
      </c>
      <c r="C2565" s="10">
        <v>273</v>
      </c>
      <c r="D2565" s="11">
        <v>45.7</v>
      </c>
      <c r="E2565" s="11">
        <v>54.3</v>
      </c>
      <c r="F2565" s="8" t="s">
        <v>162</v>
      </c>
      <c r="G2565" s="8" t="s">
        <v>163</v>
      </c>
      <c r="H2565" s="8">
        <v>45.7</v>
      </c>
      <c r="I2565" s="8" t="s">
        <v>165</v>
      </c>
      <c r="J2565" s="8" t="s">
        <v>160</v>
      </c>
    </row>
    <row r="2566" spans="1:10" x14ac:dyDescent="0.15">
      <c r="A2566" s="8">
        <v>2016</v>
      </c>
      <c r="B2566" s="9">
        <v>42410</v>
      </c>
      <c r="C2566" s="10">
        <v>272</v>
      </c>
      <c r="D2566" s="11">
        <v>45.7</v>
      </c>
      <c r="E2566" s="11">
        <v>54.3</v>
      </c>
      <c r="F2566" s="8" t="s">
        <v>162</v>
      </c>
      <c r="G2566" s="8" t="s">
        <v>163</v>
      </c>
      <c r="H2566" s="8">
        <v>45.7</v>
      </c>
      <c r="I2566" s="8" t="s">
        <v>165</v>
      </c>
      <c r="J2566" s="8" t="s">
        <v>160</v>
      </c>
    </row>
    <row r="2567" spans="1:10" x14ac:dyDescent="0.15">
      <c r="A2567" s="8">
        <v>2016</v>
      </c>
      <c r="B2567" s="9">
        <v>42411</v>
      </c>
      <c r="C2567" s="10">
        <v>271</v>
      </c>
      <c r="D2567" s="11">
        <v>45.7</v>
      </c>
      <c r="E2567" s="11">
        <v>54.3</v>
      </c>
      <c r="F2567" s="8" t="s">
        <v>162</v>
      </c>
      <c r="G2567" s="8" t="s">
        <v>163</v>
      </c>
      <c r="H2567" s="8">
        <v>45.7</v>
      </c>
      <c r="I2567" s="8" t="s">
        <v>165</v>
      </c>
      <c r="J2567" s="8" t="s">
        <v>160</v>
      </c>
    </row>
    <row r="2568" spans="1:10" x14ac:dyDescent="0.15">
      <c r="A2568" s="8">
        <v>2016</v>
      </c>
      <c r="B2568" s="9">
        <v>42412</v>
      </c>
      <c r="C2568" s="10">
        <v>270</v>
      </c>
      <c r="D2568" s="11">
        <v>45.7</v>
      </c>
      <c r="E2568" s="11">
        <v>54.3</v>
      </c>
      <c r="F2568" s="8" t="s">
        <v>162</v>
      </c>
      <c r="G2568" s="8" t="s">
        <v>163</v>
      </c>
      <c r="H2568" s="8">
        <v>45.7</v>
      </c>
      <c r="I2568" s="8" t="s">
        <v>165</v>
      </c>
      <c r="J2568" s="8" t="s">
        <v>160</v>
      </c>
    </row>
    <row r="2569" spans="1:10" x14ac:dyDescent="0.15">
      <c r="A2569" s="8">
        <v>2016</v>
      </c>
      <c r="B2569" s="9">
        <v>42413</v>
      </c>
      <c r="C2569" s="10">
        <v>269</v>
      </c>
      <c r="D2569" s="11">
        <v>45.7</v>
      </c>
      <c r="E2569" s="11">
        <v>54.3</v>
      </c>
      <c r="F2569" s="8" t="s">
        <v>162</v>
      </c>
      <c r="G2569" s="8" t="s">
        <v>163</v>
      </c>
      <c r="H2569" s="8">
        <v>45.7</v>
      </c>
      <c r="I2569" s="8" t="s">
        <v>165</v>
      </c>
      <c r="J2569" s="8" t="s">
        <v>160</v>
      </c>
    </row>
    <row r="2570" spans="1:10" x14ac:dyDescent="0.15">
      <c r="A2570" s="8">
        <v>2016</v>
      </c>
      <c r="B2570" s="9">
        <v>42414</v>
      </c>
      <c r="C2570" s="10">
        <v>268</v>
      </c>
      <c r="D2570" s="11">
        <v>45.7</v>
      </c>
      <c r="E2570" s="11">
        <v>54.3</v>
      </c>
      <c r="F2570" s="8" t="s">
        <v>162</v>
      </c>
      <c r="G2570" s="8" t="s">
        <v>163</v>
      </c>
      <c r="H2570" s="8">
        <v>45.7</v>
      </c>
      <c r="I2570" s="8" t="s">
        <v>165</v>
      </c>
      <c r="J2570" s="8" t="s">
        <v>160</v>
      </c>
    </row>
    <row r="2571" spans="1:10" x14ac:dyDescent="0.15">
      <c r="A2571" s="8">
        <v>2016</v>
      </c>
      <c r="B2571" s="9">
        <v>42415</v>
      </c>
      <c r="C2571" s="10">
        <v>267</v>
      </c>
      <c r="D2571" s="11">
        <v>45.7</v>
      </c>
      <c r="E2571" s="11">
        <v>54.3</v>
      </c>
      <c r="F2571" s="8" t="s">
        <v>162</v>
      </c>
      <c r="G2571" s="8" t="s">
        <v>163</v>
      </c>
      <c r="H2571" s="8">
        <v>45.7</v>
      </c>
      <c r="I2571" s="8" t="s">
        <v>165</v>
      </c>
      <c r="J2571" s="8" t="s">
        <v>160</v>
      </c>
    </row>
    <row r="2572" spans="1:10" x14ac:dyDescent="0.15">
      <c r="A2572" s="8">
        <v>2016</v>
      </c>
      <c r="B2572" s="9">
        <v>42416</v>
      </c>
      <c r="C2572" s="10">
        <v>266</v>
      </c>
      <c r="D2572" s="11">
        <v>45.7</v>
      </c>
      <c r="E2572" s="11">
        <v>54.3</v>
      </c>
      <c r="F2572" s="8" t="s">
        <v>162</v>
      </c>
      <c r="G2572" s="8" t="s">
        <v>163</v>
      </c>
      <c r="H2572" s="8">
        <v>45.7</v>
      </c>
      <c r="I2572" s="8" t="s">
        <v>165</v>
      </c>
      <c r="J2572" s="8" t="s">
        <v>160</v>
      </c>
    </row>
    <row r="2573" spans="1:10" x14ac:dyDescent="0.15">
      <c r="A2573" s="8">
        <v>2016</v>
      </c>
      <c r="B2573" s="9">
        <v>42417</v>
      </c>
      <c r="C2573" s="10">
        <v>265</v>
      </c>
      <c r="D2573" s="11">
        <v>45.7</v>
      </c>
      <c r="E2573" s="11">
        <v>54.3</v>
      </c>
      <c r="F2573" s="8" t="s">
        <v>162</v>
      </c>
      <c r="G2573" s="8" t="s">
        <v>163</v>
      </c>
      <c r="H2573" s="8">
        <v>45.7</v>
      </c>
      <c r="I2573" s="8" t="s">
        <v>165</v>
      </c>
      <c r="J2573" s="8" t="s">
        <v>160</v>
      </c>
    </row>
    <row r="2574" spans="1:10" x14ac:dyDescent="0.15">
      <c r="A2574" s="8">
        <v>2016</v>
      </c>
      <c r="B2574" s="9">
        <v>42418</v>
      </c>
      <c r="C2574" s="10">
        <v>264</v>
      </c>
      <c r="D2574" s="11">
        <v>45.7</v>
      </c>
      <c r="E2574" s="11">
        <v>54.3</v>
      </c>
      <c r="F2574" s="8" t="s">
        <v>162</v>
      </c>
      <c r="G2574" s="8" t="s">
        <v>163</v>
      </c>
      <c r="H2574" s="8">
        <v>45.7</v>
      </c>
      <c r="I2574" s="8" t="s">
        <v>165</v>
      </c>
      <c r="J2574" s="8" t="s">
        <v>160</v>
      </c>
    </row>
    <row r="2575" spans="1:10" x14ac:dyDescent="0.15">
      <c r="A2575" s="8">
        <v>2016</v>
      </c>
      <c r="B2575" s="9">
        <v>42419</v>
      </c>
      <c r="C2575" s="10">
        <v>263</v>
      </c>
      <c r="D2575" s="11">
        <v>45.7</v>
      </c>
      <c r="E2575" s="11">
        <v>54.3</v>
      </c>
      <c r="F2575" s="8" t="s">
        <v>162</v>
      </c>
      <c r="G2575" s="8" t="s">
        <v>163</v>
      </c>
      <c r="H2575" s="8">
        <v>45.7</v>
      </c>
      <c r="I2575" s="8" t="s">
        <v>165</v>
      </c>
      <c r="J2575" s="8" t="s">
        <v>160</v>
      </c>
    </row>
    <row r="2576" spans="1:10" x14ac:dyDescent="0.15">
      <c r="A2576" s="8">
        <v>2016</v>
      </c>
      <c r="B2576" s="9">
        <v>42420</v>
      </c>
      <c r="C2576" s="10">
        <v>262</v>
      </c>
      <c r="D2576" s="11">
        <v>45.7</v>
      </c>
      <c r="E2576" s="11">
        <v>54.3</v>
      </c>
      <c r="F2576" s="8" t="s">
        <v>162</v>
      </c>
      <c r="G2576" s="8" t="s">
        <v>163</v>
      </c>
      <c r="H2576" s="8">
        <v>45.7</v>
      </c>
      <c r="I2576" s="8" t="s">
        <v>165</v>
      </c>
      <c r="J2576" s="8" t="s">
        <v>160</v>
      </c>
    </row>
    <row r="2577" spans="1:10" x14ac:dyDescent="0.15">
      <c r="A2577" s="8">
        <v>2016</v>
      </c>
      <c r="B2577" s="9">
        <v>42421</v>
      </c>
      <c r="C2577" s="10">
        <v>261</v>
      </c>
      <c r="D2577" s="11">
        <v>45.7</v>
      </c>
      <c r="E2577" s="11">
        <v>54.3</v>
      </c>
      <c r="F2577" s="8" t="s">
        <v>162</v>
      </c>
      <c r="G2577" s="8" t="s">
        <v>163</v>
      </c>
      <c r="H2577" s="8">
        <v>45.7</v>
      </c>
      <c r="I2577" s="8" t="s">
        <v>165</v>
      </c>
      <c r="J2577" s="8" t="s">
        <v>160</v>
      </c>
    </row>
    <row r="2578" spans="1:10" x14ac:dyDescent="0.15">
      <c r="A2578" s="8">
        <v>2016</v>
      </c>
      <c r="B2578" s="9">
        <v>42422</v>
      </c>
      <c r="C2578" s="10">
        <v>260</v>
      </c>
      <c r="D2578" s="11">
        <v>45.7</v>
      </c>
      <c r="E2578" s="11">
        <v>54.3</v>
      </c>
      <c r="F2578" s="8" t="s">
        <v>162</v>
      </c>
      <c r="G2578" s="8" t="s">
        <v>163</v>
      </c>
      <c r="H2578" s="8">
        <v>45.7</v>
      </c>
      <c r="I2578" s="8" t="s">
        <v>165</v>
      </c>
      <c r="J2578" s="8" t="s">
        <v>160</v>
      </c>
    </row>
    <row r="2579" spans="1:10" x14ac:dyDescent="0.15">
      <c r="A2579" s="8">
        <v>2016</v>
      </c>
      <c r="B2579" s="9">
        <v>42423</v>
      </c>
      <c r="C2579" s="10">
        <v>259</v>
      </c>
      <c r="D2579" s="11">
        <v>45.7</v>
      </c>
      <c r="E2579" s="11">
        <v>54.3</v>
      </c>
      <c r="F2579" s="8" t="s">
        <v>162</v>
      </c>
      <c r="G2579" s="8" t="s">
        <v>163</v>
      </c>
      <c r="H2579" s="8">
        <v>45.7</v>
      </c>
      <c r="I2579" s="8" t="s">
        <v>165</v>
      </c>
      <c r="J2579" s="8" t="s">
        <v>160</v>
      </c>
    </row>
    <row r="2580" spans="1:10" x14ac:dyDescent="0.15">
      <c r="A2580" s="8">
        <v>2016</v>
      </c>
      <c r="B2580" s="9">
        <v>42424</v>
      </c>
      <c r="C2580" s="10">
        <v>258</v>
      </c>
      <c r="D2580" s="11">
        <v>45.7</v>
      </c>
      <c r="E2580" s="11">
        <v>54.3</v>
      </c>
      <c r="F2580" s="8" t="s">
        <v>162</v>
      </c>
      <c r="G2580" s="8" t="s">
        <v>163</v>
      </c>
      <c r="H2580" s="8">
        <v>45.7</v>
      </c>
      <c r="I2580" s="8" t="s">
        <v>165</v>
      </c>
      <c r="J2580" s="8" t="s">
        <v>160</v>
      </c>
    </row>
    <row r="2581" spans="1:10" x14ac:dyDescent="0.15">
      <c r="A2581" s="8">
        <v>2016</v>
      </c>
      <c r="B2581" s="9">
        <v>42425</v>
      </c>
      <c r="C2581" s="10">
        <v>257</v>
      </c>
      <c r="D2581" s="11">
        <v>45.7</v>
      </c>
      <c r="E2581" s="11">
        <v>54.3</v>
      </c>
      <c r="F2581" s="8" t="s">
        <v>162</v>
      </c>
      <c r="G2581" s="8" t="s">
        <v>163</v>
      </c>
      <c r="H2581" s="8">
        <v>45.7</v>
      </c>
      <c r="I2581" s="8" t="s">
        <v>165</v>
      </c>
      <c r="J2581" s="8" t="s">
        <v>160</v>
      </c>
    </row>
    <row r="2582" spans="1:10" x14ac:dyDescent="0.15">
      <c r="A2582" s="8">
        <v>2016</v>
      </c>
      <c r="B2582" s="9">
        <v>42426</v>
      </c>
      <c r="C2582" s="10">
        <v>256</v>
      </c>
      <c r="D2582" s="11">
        <v>45.7</v>
      </c>
      <c r="E2582" s="11">
        <v>54.3</v>
      </c>
      <c r="F2582" s="8" t="s">
        <v>162</v>
      </c>
      <c r="G2582" s="8" t="s">
        <v>163</v>
      </c>
      <c r="H2582" s="8">
        <v>45.7</v>
      </c>
      <c r="I2582" s="8" t="s">
        <v>165</v>
      </c>
      <c r="J2582" s="8" t="s">
        <v>160</v>
      </c>
    </row>
    <row r="2583" spans="1:10" x14ac:dyDescent="0.15">
      <c r="A2583" s="8">
        <v>2016</v>
      </c>
      <c r="B2583" s="9">
        <v>42427</v>
      </c>
      <c r="C2583" s="10">
        <v>255</v>
      </c>
      <c r="D2583" s="11">
        <v>45.7</v>
      </c>
      <c r="E2583" s="11">
        <v>54.3</v>
      </c>
      <c r="F2583" s="8" t="s">
        <v>162</v>
      </c>
      <c r="G2583" s="8" t="s">
        <v>163</v>
      </c>
      <c r="H2583" s="8">
        <v>45.7</v>
      </c>
      <c r="I2583" s="8" t="s">
        <v>165</v>
      </c>
      <c r="J2583" s="8" t="s">
        <v>160</v>
      </c>
    </row>
    <row r="2584" spans="1:10" x14ac:dyDescent="0.15">
      <c r="A2584" s="8">
        <v>2016</v>
      </c>
      <c r="B2584" s="9">
        <v>42428</v>
      </c>
      <c r="C2584" s="10">
        <v>254</v>
      </c>
      <c r="D2584" s="11">
        <v>45.7</v>
      </c>
      <c r="E2584" s="11">
        <v>54.3</v>
      </c>
      <c r="F2584" s="8" t="s">
        <v>162</v>
      </c>
      <c r="G2584" s="8" t="s">
        <v>163</v>
      </c>
      <c r="H2584" s="8">
        <v>45.7</v>
      </c>
      <c r="I2584" s="8" t="s">
        <v>165</v>
      </c>
      <c r="J2584" s="8" t="s">
        <v>160</v>
      </c>
    </row>
    <row r="2585" spans="1:10" x14ac:dyDescent="0.15">
      <c r="A2585" s="8">
        <v>2016</v>
      </c>
      <c r="B2585" s="9">
        <v>42429</v>
      </c>
      <c r="C2585" s="10">
        <v>253</v>
      </c>
      <c r="D2585" s="11">
        <v>45.7</v>
      </c>
      <c r="E2585" s="11">
        <v>54.3</v>
      </c>
      <c r="F2585" s="8" t="s">
        <v>162</v>
      </c>
      <c r="G2585" s="8" t="s">
        <v>163</v>
      </c>
      <c r="H2585" s="8">
        <v>45.7</v>
      </c>
      <c r="I2585" s="8" t="s">
        <v>165</v>
      </c>
      <c r="J2585" s="8" t="s">
        <v>160</v>
      </c>
    </row>
    <row r="2586" spans="1:10" x14ac:dyDescent="0.15">
      <c r="A2586" s="8">
        <v>2016</v>
      </c>
      <c r="B2586" s="9">
        <v>42430</v>
      </c>
      <c r="C2586" s="10">
        <v>252</v>
      </c>
      <c r="D2586" s="11">
        <v>45.7</v>
      </c>
      <c r="E2586" s="11">
        <v>54.3</v>
      </c>
      <c r="F2586" s="8" t="s">
        <v>162</v>
      </c>
      <c r="G2586" s="8" t="s">
        <v>163</v>
      </c>
      <c r="H2586" s="8">
        <v>45.7</v>
      </c>
      <c r="I2586" s="8" t="s">
        <v>165</v>
      </c>
      <c r="J2586" s="8" t="s">
        <v>160</v>
      </c>
    </row>
    <row r="2587" spans="1:10" x14ac:dyDescent="0.15">
      <c r="A2587" s="8">
        <v>2016</v>
      </c>
      <c r="B2587" s="9">
        <v>42431</v>
      </c>
      <c r="C2587" s="10">
        <v>251</v>
      </c>
      <c r="D2587" s="11">
        <v>45.7</v>
      </c>
      <c r="E2587" s="11">
        <v>54.3</v>
      </c>
      <c r="F2587" s="8" t="s">
        <v>162</v>
      </c>
      <c r="G2587" s="8" t="s">
        <v>163</v>
      </c>
      <c r="H2587" s="8">
        <v>45.7</v>
      </c>
      <c r="I2587" s="8" t="s">
        <v>165</v>
      </c>
      <c r="J2587" s="8" t="s">
        <v>160</v>
      </c>
    </row>
    <row r="2588" spans="1:10" x14ac:dyDescent="0.15">
      <c r="A2588" s="8">
        <v>2016</v>
      </c>
      <c r="B2588" s="9">
        <v>42432</v>
      </c>
      <c r="C2588" s="10">
        <v>250</v>
      </c>
      <c r="D2588" s="11">
        <v>45.7</v>
      </c>
      <c r="E2588" s="11">
        <v>54.3</v>
      </c>
      <c r="F2588" s="8" t="s">
        <v>162</v>
      </c>
      <c r="G2588" s="8" t="s">
        <v>163</v>
      </c>
      <c r="H2588" s="8">
        <v>45.7</v>
      </c>
      <c r="I2588" s="8" t="s">
        <v>165</v>
      </c>
      <c r="J2588" s="8" t="s">
        <v>160</v>
      </c>
    </row>
    <row r="2589" spans="1:10" x14ac:dyDescent="0.15">
      <c r="A2589" s="8">
        <v>2016</v>
      </c>
      <c r="B2589" s="9">
        <v>42433</v>
      </c>
      <c r="C2589" s="10">
        <v>249</v>
      </c>
      <c r="D2589" s="11">
        <v>45.7</v>
      </c>
      <c r="E2589" s="11">
        <v>54.3</v>
      </c>
      <c r="F2589" s="8" t="s">
        <v>162</v>
      </c>
      <c r="G2589" s="8" t="s">
        <v>163</v>
      </c>
      <c r="H2589" s="8">
        <v>45.7</v>
      </c>
      <c r="I2589" s="8" t="s">
        <v>165</v>
      </c>
      <c r="J2589" s="8" t="s">
        <v>160</v>
      </c>
    </row>
    <row r="2590" spans="1:10" x14ac:dyDescent="0.15">
      <c r="A2590" s="8">
        <v>2016</v>
      </c>
      <c r="B2590" s="9">
        <v>42434</v>
      </c>
      <c r="C2590" s="10">
        <v>248</v>
      </c>
      <c r="D2590" s="11">
        <v>45.7</v>
      </c>
      <c r="E2590" s="11">
        <v>54.3</v>
      </c>
      <c r="F2590" s="8" t="s">
        <v>162</v>
      </c>
      <c r="G2590" s="8" t="s">
        <v>163</v>
      </c>
      <c r="H2590" s="8">
        <v>45.7</v>
      </c>
      <c r="I2590" s="8" t="s">
        <v>165</v>
      </c>
      <c r="J2590" s="8" t="s">
        <v>160</v>
      </c>
    </row>
    <row r="2591" spans="1:10" x14ac:dyDescent="0.15">
      <c r="A2591" s="8">
        <v>2016</v>
      </c>
      <c r="B2591" s="9">
        <v>42435</v>
      </c>
      <c r="C2591" s="10">
        <v>247</v>
      </c>
      <c r="D2591" s="11">
        <v>45.7</v>
      </c>
      <c r="E2591" s="11">
        <v>54.3</v>
      </c>
      <c r="F2591" s="8" t="s">
        <v>162</v>
      </c>
      <c r="G2591" s="8" t="s">
        <v>163</v>
      </c>
      <c r="H2591" s="8">
        <v>45.7</v>
      </c>
      <c r="I2591" s="8" t="s">
        <v>165</v>
      </c>
      <c r="J2591" s="8" t="s">
        <v>160</v>
      </c>
    </row>
    <row r="2592" spans="1:10" x14ac:dyDescent="0.15">
      <c r="A2592" s="8">
        <v>2016</v>
      </c>
      <c r="B2592" s="9">
        <v>42436</v>
      </c>
      <c r="C2592" s="10">
        <v>246</v>
      </c>
      <c r="D2592" s="11">
        <v>46.6</v>
      </c>
      <c r="E2592" s="11">
        <v>53.4</v>
      </c>
      <c r="F2592" s="8" t="s">
        <v>162</v>
      </c>
      <c r="G2592" s="8" t="s">
        <v>163</v>
      </c>
      <c r="H2592" s="8">
        <v>45.7</v>
      </c>
      <c r="I2592" s="8" t="s">
        <v>165</v>
      </c>
      <c r="J2592" s="8">
        <v>47.5</v>
      </c>
    </row>
    <row r="2593" spans="1:10" x14ac:dyDescent="0.15">
      <c r="A2593" s="8">
        <v>2016</v>
      </c>
      <c r="B2593" s="9">
        <v>42437</v>
      </c>
      <c r="C2593" s="10">
        <v>245</v>
      </c>
      <c r="D2593" s="11">
        <v>46.6</v>
      </c>
      <c r="E2593" s="11">
        <v>53.4</v>
      </c>
      <c r="F2593" s="8" t="s">
        <v>162</v>
      </c>
      <c r="G2593" s="8" t="s">
        <v>163</v>
      </c>
      <c r="H2593" s="8">
        <v>45.7</v>
      </c>
      <c r="I2593" s="8" t="s">
        <v>165</v>
      </c>
      <c r="J2593" s="8">
        <v>47.5</v>
      </c>
    </row>
    <row r="2594" spans="1:10" x14ac:dyDescent="0.15">
      <c r="A2594" s="8">
        <v>2016</v>
      </c>
      <c r="B2594" s="9">
        <v>42438</v>
      </c>
      <c r="C2594" s="10">
        <v>244</v>
      </c>
      <c r="D2594" s="11">
        <v>46.6</v>
      </c>
      <c r="E2594" s="11">
        <v>53.4</v>
      </c>
      <c r="F2594" s="8" t="s">
        <v>162</v>
      </c>
      <c r="G2594" s="8" t="s">
        <v>163</v>
      </c>
      <c r="H2594" s="8">
        <v>45.7</v>
      </c>
      <c r="I2594" s="8" t="s">
        <v>165</v>
      </c>
      <c r="J2594" s="8">
        <v>47.5</v>
      </c>
    </row>
    <row r="2595" spans="1:10" x14ac:dyDescent="0.15">
      <c r="A2595" s="8">
        <v>2016</v>
      </c>
      <c r="B2595" s="9">
        <v>42439</v>
      </c>
      <c r="C2595" s="10">
        <v>243</v>
      </c>
      <c r="D2595" s="11">
        <v>46.6</v>
      </c>
      <c r="E2595" s="11">
        <v>53.4</v>
      </c>
      <c r="F2595" s="8" t="s">
        <v>162</v>
      </c>
      <c r="G2595" s="8" t="s">
        <v>163</v>
      </c>
      <c r="H2595" s="8">
        <v>45.7</v>
      </c>
      <c r="I2595" s="8" t="s">
        <v>165</v>
      </c>
      <c r="J2595" s="8">
        <v>47.5</v>
      </c>
    </row>
    <row r="2596" spans="1:10" x14ac:dyDescent="0.15">
      <c r="A2596" s="8">
        <v>2016</v>
      </c>
      <c r="B2596" s="9">
        <v>42440</v>
      </c>
      <c r="C2596" s="10">
        <v>242</v>
      </c>
      <c r="D2596" s="11">
        <v>46.6</v>
      </c>
      <c r="E2596" s="11">
        <v>53.4</v>
      </c>
      <c r="F2596" s="8" t="s">
        <v>162</v>
      </c>
      <c r="G2596" s="8" t="s">
        <v>163</v>
      </c>
      <c r="H2596" s="8">
        <v>45.7</v>
      </c>
      <c r="I2596" s="8" t="s">
        <v>165</v>
      </c>
      <c r="J2596" s="8">
        <v>47.5</v>
      </c>
    </row>
    <row r="2597" spans="1:10" x14ac:dyDescent="0.15">
      <c r="A2597" s="8">
        <v>2016</v>
      </c>
      <c r="B2597" s="9">
        <v>42441</v>
      </c>
      <c r="C2597" s="10">
        <v>241</v>
      </c>
      <c r="D2597" s="11">
        <v>46.6</v>
      </c>
      <c r="E2597" s="11">
        <v>53.4</v>
      </c>
      <c r="F2597" s="8" t="s">
        <v>162</v>
      </c>
      <c r="G2597" s="8" t="s">
        <v>163</v>
      </c>
      <c r="H2597" s="8">
        <v>45.7</v>
      </c>
      <c r="I2597" s="8" t="s">
        <v>165</v>
      </c>
      <c r="J2597" s="8">
        <v>47.5</v>
      </c>
    </row>
    <row r="2598" spans="1:10" x14ac:dyDescent="0.15">
      <c r="A2598" s="8">
        <v>2016</v>
      </c>
      <c r="B2598" s="9">
        <v>42442</v>
      </c>
      <c r="C2598" s="10">
        <v>240</v>
      </c>
      <c r="D2598" s="11">
        <v>46.6</v>
      </c>
      <c r="E2598" s="11">
        <v>53.4</v>
      </c>
      <c r="F2598" s="8" t="s">
        <v>162</v>
      </c>
      <c r="G2598" s="8" t="s">
        <v>163</v>
      </c>
      <c r="H2598" s="8">
        <v>45.7</v>
      </c>
      <c r="I2598" s="8" t="s">
        <v>165</v>
      </c>
      <c r="J2598" s="8">
        <v>47.5</v>
      </c>
    </row>
    <row r="2599" spans="1:10" x14ac:dyDescent="0.15">
      <c r="A2599" s="8">
        <v>2016</v>
      </c>
      <c r="B2599" s="9">
        <v>42443</v>
      </c>
      <c r="C2599" s="10">
        <v>239</v>
      </c>
      <c r="D2599" s="11">
        <v>46.6</v>
      </c>
      <c r="E2599" s="11">
        <v>53.4</v>
      </c>
      <c r="F2599" s="8" t="s">
        <v>162</v>
      </c>
      <c r="G2599" s="8" t="s">
        <v>163</v>
      </c>
      <c r="H2599" s="8">
        <v>45.7</v>
      </c>
      <c r="I2599" s="8" t="s">
        <v>165</v>
      </c>
      <c r="J2599" s="8">
        <v>47.5</v>
      </c>
    </row>
    <row r="2600" spans="1:10" x14ac:dyDescent="0.15">
      <c r="A2600" s="8">
        <v>2016</v>
      </c>
      <c r="B2600" s="9">
        <v>42444</v>
      </c>
      <c r="C2600" s="10">
        <v>238</v>
      </c>
      <c r="D2600" s="11">
        <v>46.6</v>
      </c>
      <c r="E2600" s="11">
        <v>53.4</v>
      </c>
      <c r="F2600" s="8" t="s">
        <v>162</v>
      </c>
      <c r="G2600" s="8" t="s">
        <v>163</v>
      </c>
      <c r="H2600" s="8">
        <v>45.7</v>
      </c>
      <c r="I2600" s="8" t="s">
        <v>165</v>
      </c>
      <c r="J2600" s="8">
        <v>47.5</v>
      </c>
    </row>
    <row r="2601" spans="1:10" x14ac:dyDescent="0.15">
      <c r="A2601" s="8">
        <v>2016</v>
      </c>
      <c r="B2601" s="9">
        <v>42445</v>
      </c>
      <c r="C2601" s="10">
        <v>237</v>
      </c>
      <c r="D2601" s="11">
        <v>46.6</v>
      </c>
      <c r="E2601" s="11">
        <v>53.4</v>
      </c>
      <c r="F2601" s="8" t="s">
        <v>162</v>
      </c>
      <c r="G2601" s="8" t="s">
        <v>163</v>
      </c>
      <c r="H2601" s="8">
        <v>45.7</v>
      </c>
      <c r="I2601" s="8" t="s">
        <v>165</v>
      </c>
      <c r="J2601" s="8">
        <v>47.5</v>
      </c>
    </row>
    <row r="2602" spans="1:10" x14ac:dyDescent="0.15">
      <c r="A2602" s="8">
        <v>2016</v>
      </c>
      <c r="B2602" s="9">
        <v>42446</v>
      </c>
      <c r="C2602" s="10">
        <v>236</v>
      </c>
      <c r="D2602" s="11">
        <v>46.6</v>
      </c>
      <c r="E2602" s="11">
        <v>53.4</v>
      </c>
      <c r="F2602" s="8" t="s">
        <v>162</v>
      </c>
      <c r="G2602" s="8" t="s">
        <v>163</v>
      </c>
      <c r="H2602" s="8">
        <v>45.7</v>
      </c>
      <c r="I2602" s="8" t="s">
        <v>165</v>
      </c>
      <c r="J2602" s="8">
        <v>47.5</v>
      </c>
    </row>
    <row r="2603" spans="1:10" x14ac:dyDescent="0.15">
      <c r="A2603" s="8">
        <v>2016</v>
      </c>
      <c r="B2603" s="9">
        <v>42447</v>
      </c>
      <c r="C2603" s="10">
        <v>235</v>
      </c>
      <c r="D2603" s="11">
        <v>46.6</v>
      </c>
      <c r="E2603" s="11">
        <v>53.4</v>
      </c>
      <c r="F2603" s="8" t="s">
        <v>162</v>
      </c>
      <c r="G2603" s="8" t="s">
        <v>163</v>
      </c>
      <c r="H2603" s="8">
        <v>45.7</v>
      </c>
      <c r="I2603" s="8" t="s">
        <v>165</v>
      </c>
      <c r="J2603" s="8">
        <v>47.5</v>
      </c>
    </row>
    <row r="2604" spans="1:10" x14ac:dyDescent="0.15">
      <c r="A2604" s="8">
        <v>2016</v>
      </c>
      <c r="B2604" s="9">
        <v>42448</v>
      </c>
      <c r="C2604" s="10">
        <v>234</v>
      </c>
      <c r="D2604" s="11">
        <v>46.6</v>
      </c>
      <c r="E2604" s="11">
        <v>53.4</v>
      </c>
      <c r="F2604" s="8" t="s">
        <v>162</v>
      </c>
      <c r="G2604" s="8" t="s">
        <v>163</v>
      </c>
      <c r="H2604" s="8">
        <v>45.7</v>
      </c>
      <c r="I2604" s="8" t="s">
        <v>165</v>
      </c>
      <c r="J2604" s="8">
        <v>47.5</v>
      </c>
    </row>
    <row r="2605" spans="1:10" x14ac:dyDescent="0.15">
      <c r="A2605" s="8">
        <v>2016</v>
      </c>
      <c r="B2605" s="9">
        <v>42449</v>
      </c>
      <c r="C2605" s="10">
        <v>233</v>
      </c>
      <c r="D2605" s="11">
        <v>46.6</v>
      </c>
      <c r="E2605" s="11">
        <v>53.4</v>
      </c>
      <c r="F2605" s="8" t="s">
        <v>162</v>
      </c>
      <c r="G2605" s="8" t="s">
        <v>163</v>
      </c>
      <c r="H2605" s="8">
        <v>45.7</v>
      </c>
      <c r="I2605" s="8" t="s">
        <v>165</v>
      </c>
      <c r="J2605" s="8">
        <v>47.5</v>
      </c>
    </row>
    <row r="2606" spans="1:10" x14ac:dyDescent="0.15">
      <c r="A2606" s="8">
        <v>2016</v>
      </c>
      <c r="B2606" s="9">
        <v>42450</v>
      </c>
      <c r="C2606" s="10">
        <v>232</v>
      </c>
      <c r="D2606" s="11">
        <v>46.6</v>
      </c>
      <c r="E2606" s="11">
        <v>53.4</v>
      </c>
      <c r="F2606" s="8" t="s">
        <v>162</v>
      </c>
      <c r="G2606" s="8" t="s">
        <v>163</v>
      </c>
      <c r="H2606" s="8">
        <v>45.7</v>
      </c>
      <c r="I2606" s="8" t="s">
        <v>165</v>
      </c>
      <c r="J2606" s="8">
        <v>47.5</v>
      </c>
    </row>
    <row r="2607" spans="1:10" x14ac:dyDescent="0.15">
      <c r="A2607" s="8">
        <v>2016</v>
      </c>
      <c r="B2607" s="9">
        <v>42451</v>
      </c>
      <c r="C2607" s="10">
        <v>231</v>
      </c>
      <c r="D2607" s="11">
        <v>46.6</v>
      </c>
      <c r="E2607" s="11">
        <v>53.4</v>
      </c>
      <c r="F2607" s="8" t="s">
        <v>162</v>
      </c>
      <c r="G2607" s="8" t="s">
        <v>163</v>
      </c>
      <c r="H2607" s="8">
        <v>45.7</v>
      </c>
      <c r="I2607" s="8" t="s">
        <v>165</v>
      </c>
      <c r="J2607" s="8">
        <v>47.5</v>
      </c>
    </row>
    <row r="2608" spans="1:10" x14ac:dyDescent="0.15">
      <c r="A2608" s="8">
        <v>2016</v>
      </c>
      <c r="B2608" s="9">
        <v>42452</v>
      </c>
      <c r="C2608" s="10">
        <v>230</v>
      </c>
      <c r="D2608" s="11">
        <v>46.6</v>
      </c>
      <c r="E2608" s="11">
        <v>53.4</v>
      </c>
      <c r="F2608" s="8" t="s">
        <v>162</v>
      </c>
      <c r="G2608" s="8" t="s">
        <v>163</v>
      </c>
      <c r="H2608" s="8">
        <v>45.7</v>
      </c>
      <c r="I2608" s="8" t="s">
        <v>165</v>
      </c>
      <c r="J2608" s="8">
        <v>47.5</v>
      </c>
    </row>
    <row r="2609" spans="1:10" x14ac:dyDescent="0.15">
      <c r="A2609" s="8">
        <v>2016</v>
      </c>
      <c r="B2609" s="9">
        <v>42453</v>
      </c>
      <c r="C2609" s="10">
        <v>229</v>
      </c>
      <c r="D2609" s="11">
        <v>46.6</v>
      </c>
      <c r="E2609" s="11">
        <v>53.4</v>
      </c>
      <c r="F2609" s="8" t="s">
        <v>162</v>
      </c>
      <c r="G2609" s="8" t="s">
        <v>163</v>
      </c>
      <c r="H2609" s="8">
        <v>45.7</v>
      </c>
      <c r="I2609" s="8" t="s">
        <v>165</v>
      </c>
      <c r="J2609" s="8">
        <v>47.5</v>
      </c>
    </row>
    <row r="2610" spans="1:10" x14ac:dyDescent="0.15">
      <c r="A2610" s="8">
        <v>2016</v>
      </c>
      <c r="B2610" s="9">
        <v>42454</v>
      </c>
      <c r="C2610" s="10">
        <v>228</v>
      </c>
      <c r="D2610" s="11">
        <v>46.6</v>
      </c>
      <c r="E2610" s="11">
        <v>53.4</v>
      </c>
      <c r="F2610" s="8" t="s">
        <v>162</v>
      </c>
      <c r="G2610" s="8" t="s">
        <v>163</v>
      </c>
      <c r="H2610" s="8">
        <v>45.7</v>
      </c>
      <c r="I2610" s="8" t="s">
        <v>165</v>
      </c>
      <c r="J2610" s="8">
        <v>47.5</v>
      </c>
    </row>
    <row r="2611" spans="1:10" x14ac:dyDescent="0.15">
      <c r="A2611" s="8">
        <v>2016</v>
      </c>
      <c r="B2611" s="9">
        <v>42455</v>
      </c>
      <c r="C2611" s="10">
        <v>227</v>
      </c>
      <c r="D2611" s="11">
        <v>46.6</v>
      </c>
      <c r="E2611" s="11">
        <v>53.4</v>
      </c>
      <c r="F2611" s="8" t="s">
        <v>162</v>
      </c>
      <c r="G2611" s="8" t="s">
        <v>163</v>
      </c>
      <c r="H2611" s="8">
        <v>45.7</v>
      </c>
      <c r="I2611" s="8" t="s">
        <v>165</v>
      </c>
      <c r="J2611" s="8">
        <v>47.5</v>
      </c>
    </row>
    <row r="2612" spans="1:10" x14ac:dyDescent="0.15">
      <c r="A2612" s="8">
        <v>2016</v>
      </c>
      <c r="B2612" s="9">
        <v>42456</v>
      </c>
      <c r="C2612" s="10">
        <v>226</v>
      </c>
      <c r="D2612" s="11">
        <v>46.6</v>
      </c>
      <c r="E2612" s="11">
        <v>53.4</v>
      </c>
      <c r="F2612" s="8" t="s">
        <v>162</v>
      </c>
      <c r="G2612" s="8" t="s">
        <v>163</v>
      </c>
      <c r="H2612" s="8">
        <v>45.7</v>
      </c>
      <c r="I2612" s="8" t="s">
        <v>165</v>
      </c>
      <c r="J2612" s="8">
        <v>47.5</v>
      </c>
    </row>
    <row r="2613" spans="1:10" x14ac:dyDescent="0.15">
      <c r="A2613" s="8">
        <v>2016</v>
      </c>
      <c r="B2613" s="9">
        <v>42457</v>
      </c>
      <c r="C2613" s="10">
        <v>225</v>
      </c>
      <c r="D2613" s="11">
        <v>46.6</v>
      </c>
      <c r="E2613" s="11">
        <v>53.4</v>
      </c>
      <c r="F2613" s="8" t="s">
        <v>162</v>
      </c>
      <c r="G2613" s="8" t="s">
        <v>163</v>
      </c>
      <c r="H2613" s="8">
        <v>45.7</v>
      </c>
      <c r="I2613" s="8" t="s">
        <v>165</v>
      </c>
      <c r="J2613" s="8">
        <v>47.5</v>
      </c>
    </row>
    <row r="2614" spans="1:10" x14ac:dyDescent="0.15">
      <c r="A2614" s="8">
        <v>2016</v>
      </c>
      <c r="B2614" s="9">
        <v>42458</v>
      </c>
      <c r="C2614" s="10">
        <v>224</v>
      </c>
      <c r="D2614" s="11">
        <v>46.6</v>
      </c>
      <c r="E2614" s="11">
        <v>53.4</v>
      </c>
      <c r="F2614" s="8" t="s">
        <v>162</v>
      </c>
      <c r="G2614" s="8" t="s">
        <v>163</v>
      </c>
      <c r="H2614" s="8">
        <v>45.7</v>
      </c>
      <c r="I2614" s="8" t="s">
        <v>165</v>
      </c>
      <c r="J2614" s="8">
        <v>47.5</v>
      </c>
    </row>
    <row r="2615" spans="1:10" x14ac:dyDescent="0.15">
      <c r="A2615" s="8">
        <v>2016</v>
      </c>
      <c r="B2615" s="9">
        <v>42459</v>
      </c>
      <c r="C2615" s="10">
        <v>223</v>
      </c>
      <c r="D2615" s="11">
        <v>46.6</v>
      </c>
      <c r="E2615" s="11">
        <v>53.4</v>
      </c>
      <c r="F2615" s="8" t="s">
        <v>162</v>
      </c>
      <c r="G2615" s="8" t="s">
        <v>163</v>
      </c>
      <c r="H2615" s="8">
        <v>45.7</v>
      </c>
      <c r="I2615" s="8" t="s">
        <v>165</v>
      </c>
      <c r="J2615" s="8">
        <v>47.5</v>
      </c>
    </row>
    <row r="2616" spans="1:10" x14ac:dyDescent="0.15">
      <c r="A2616" s="8">
        <v>2016</v>
      </c>
      <c r="B2616" s="9">
        <v>42460</v>
      </c>
      <c r="C2616" s="10">
        <v>222</v>
      </c>
      <c r="D2616" s="11">
        <v>46.6</v>
      </c>
      <c r="E2616" s="11">
        <v>53.4</v>
      </c>
      <c r="F2616" s="8" t="s">
        <v>162</v>
      </c>
      <c r="G2616" s="8" t="s">
        <v>163</v>
      </c>
      <c r="H2616" s="8">
        <v>45.7</v>
      </c>
      <c r="I2616" s="8" t="s">
        <v>165</v>
      </c>
      <c r="J2616" s="8">
        <v>47.5</v>
      </c>
    </row>
    <row r="2617" spans="1:10" x14ac:dyDescent="0.15">
      <c r="A2617" s="8">
        <v>2016</v>
      </c>
      <c r="B2617" s="9">
        <v>42461</v>
      </c>
      <c r="C2617" s="10">
        <v>221</v>
      </c>
      <c r="D2617" s="11">
        <v>46.6</v>
      </c>
      <c r="E2617" s="11">
        <v>53.4</v>
      </c>
      <c r="F2617" s="8" t="s">
        <v>162</v>
      </c>
      <c r="G2617" s="8" t="s">
        <v>163</v>
      </c>
      <c r="H2617" s="8">
        <v>45.7</v>
      </c>
      <c r="I2617" s="8" t="s">
        <v>165</v>
      </c>
      <c r="J2617" s="8">
        <v>47.5</v>
      </c>
    </row>
    <row r="2618" spans="1:10" x14ac:dyDescent="0.15">
      <c r="A2618" s="8">
        <v>2016</v>
      </c>
      <c r="B2618" s="9">
        <v>42462</v>
      </c>
      <c r="C2618" s="10">
        <v>220</v>
      </c>
      <c r="D2618" s="11">
        <v>46.6</v>
      </c>
      <c r="E2618" s="11">
        <v>53.4</v>
      </c>
      <c r="F2618" s="8" t="s">
        <v>162</v>
      </c>
      <c r="G2618" s="8" t="s">
        <v>163</v>
      </c>
      <c r="H2618" s="8">
        <v>45.7</v>
      </c>
      <c r="I2618" s="8" t="s">
        <v>165</v>
      </c>
      <c r="J2618" s="8">
        <v>47.5</v>
      </c>
    </row>
    <row r="2619" spans="1:10" x14ac:dyDescent="0.15">
      <c r="A2619" s="8">
        <v>2016</v>
      </c>
      <c r="B2619" s="9">
        <v>42463</v>
      </c>
      <c r="C2619" s="10">
        <v>219</v>
      </c>
      <c r="D2619" s="11">
        <v>46.6</v>
      </c>
      <c r="E2619" s="11">
        <v>53.4</v>
      </c>
      <c r="F2619" s="8" t="s">
        <v>162</v>
      </c>
      <c r="G2619" s="8" t="s">
        <v>163</v>
      </c>
      <c r="H2619" s="8">
        <v>45.7</v>
      </c>
      <c r="I2619" s="8" t="s">
        <v>165</v>
      </c>
      <c r="J2619" s="8">
        <v>47.5</v>
      </c>
    </row>
    <row r="2620" spans="1:10" x14ac:dyDescent="0.15">
      <c r="A2620" s="8">
        <v>2016</v>
      </c>
      <c r="B2620" s="9">
        <v>42464</v>
      </c>
      <c r="C2620" s="10">
        <v>218</v>
      </c>
      <c r="D2620" s="11">
        <v>46.6</v>
      </c>
      <c r="E2620" s="11">
        <v>53.4</v>
      </c>
      <c r="F2620" s="8" t="s">
        <v>162</v>
      </c>
      <c r="G2620" s="8" t="s">
        <v>163</v>
      </c>
      <c r="H2620" s="8">
        <v>45.7</v>
      </c>
      <c r="I2620" s="8" t="s">
        <v>165</v>
      </c>
      <c r="J2620" s="8">
        <v>47.5</v>
      </c>
    </row>
    <row r="2621" spans="1:10" x14ac:dyDescent="0.15">
      <c r="A2621" s="8">
        <v>2016</v>
      </c>
      <c r="B2621" s="9">
        <v>42465</v>
      </c>
      <c r="C2621" s="10">
        <v>217</v>
      </c>
      <c r="D2621" s="11">
        <v>46.6</v>
      </c>
      <c r="E2621" s="11">
        <v>53.4</v>
      </c>
      <c r="F2621" s="8" t="s">
        <v>162</v>
      </c>
      <c r="G2621" s="8" t="s">
        <v>163</v>
      </c>
      <c r="H2621" s="8">
        <v>45.7</v>
      </c>
      <c r="I2621" s="8" t="s">
        <v>165</v>
      </c>
      <c r="J2621" s="8">
        <v>47.5</v>
      </c>
    </row>
    <row r="2622" spans="1:10" x14ac:dyDescent="0.15">
      <c r="A2622" s="8">
        <v>2016</v>
      </c>
      <c r="B2622" s="9">
        <v>42466</v>
      </c>
      <c r="C2622" s="10">
        <v>216</v>
      </c>
      <c r="D2622" s="11">
        <v>46.6</v>
      </c>
      <c r="E2622" s="11">
        <v>53.4</v>
      </c>
      <c r="F2622" s="8" t="s">
        <v>162</v>
      </c>
      <c r="G2622" s="8" t="s">
        <v>163</v>
      </c>
      <c r="H2622" s="8">
        <v>45.7</v>
      </c>
      <c r="I2622" s="8" t="s">
        <v>165</v>
      </c>
      <c r="J2622" s="8">
        <v>47.5</v>
      </c>
    </row>
    <row r="2623" spans="1:10" x14ac:dyDescent="0.15">
      <c r="A2623" s="8">
        <v>2016</v>
      </c>
      <c r="B2623" s="9">
        <v>42467</v>
      </c>
      <c r="C2623" s="10">
        <v>215</v>
      </c>
      <c r="D2623" s="11">
        <v>46.6</v>
      </c>
      <c r="E2623" s="11">
        <v>53.4</v>
      </c>
      <c r="F2623" s="8" t="s">
        <v>162</v>
      </c>
      <c r="G2623" s="8" t="s">
        <v>163</v>
      </c>
      <c r="H2623" s="8">
        <v>45.7</v>
      </c>
      <c r="I2623" s="8" t="s">
        <v>165</v>
      </c>
      <c r="J2623" s="8">
        <v>47.5</v>
      </c>
    </row>
    <row r="2624" spans="1:10" x14ac:dyDescent="0.15">
      <c r="A2624" s="8">
        <v>2016</v>
      </c>
      <c r="B2624" s="9">
        <v>42468</v>
      </c>
      <c r="C2624" s="10">
        <v>214</v>
      </c>
      <c r="D2624" s="11">
        <v>46.6</v>
      </c>
      <c r="E2624" s="11">
        <v>53.4</v>
      </c>
      <c r="F2624" s="8" t="s">
        <v>162</v>
      </c>
      <c r="G2624" s="8" t="s">
        <v>163</v>
      </c>
      <c r="H2624" s="8">
        <v>45.7</v>
      </c>
      <c r="I2624" s="8" t="s">
        <v>165</v>
      </c>
      <c r="J2624" s="8">
        <v>47.5</v>
      </c>
    </row>
    <row r="2625" spans="1:10" x14ac:dyDescent="0.15">
      <c r="A2625" s="8">
        <v>2016</v>
      </c>
      <c r="B2625" s="9">
        <v>42469</v>
      </c>
      <c r="C2625" s="10">
        <v>213</v>
      </c>
      <c r="D2625" s="11">
        <v>46.6</v>
      </c>
      <c r="E2625" s="11">
        <v>53.4</v>
      </c>
      <c r="F2625" s="8" t="s">
        <v>162</v>
      </c>
      <c r="G2625" s="8" t="s">
        <v>163</v>
      </c>
      <c r="H2625" s="8">
        <v>45.7</v>
      </c>
      <c r="I2625" s="8" t="s">
        <v>165</v>
      </c>
      <c r="J2625" s="8">
        <v>47.5</v>
      </c>
    </row>
    <row r="2626" spans="1:10" x14ac:dyDescent="0.15">
      <c r="A2626" s="8">
        <v>2016</v>
      </c>
      <c r="B2626" s="9">
        <v>42470</v>
      </c>
      <c r="C2626" s="10">
        <v>212</v>
      </c>
      <c r="D2626" s="11">
        <v>46.6</v>
      </c>
      <c r="E2626" s="11">
        <v>53.4</v>
      </c>
      <c r="F2626" s="8" t="s">
        <v>162</v>
      </c>
      <c r="G2626" s="8" t="s">
        <v>163</v>
      </c>
      <c r="H2626" s="8">
        <v>45.7</v>
      </c>
      <c r="I2626" s="8" t="s">
        <v>165</v>
      </c>
      <c r="J2626" s="8">
        <v>47.5</v>
      </c>
    </row>
    <row r="2627" spans="1:10" x14ac:dyDescent="0.15">
      <c r="A2627" s="8">
        <v>2016</v>
      </c>
      <c r="B2627" s="9">
        <v>42471</v>
      </c>
      <c r="C2627" s="10">
        <v>211</v>
      </c>
      <c r="D2627" s="11">
        <v>46.6</v>
      </c>
      <c r="E2627" s="11">
        <v>53.4</v>
      </c>
      <c r="F2627" s="8" t="s">
        <v>162</v>
      </c>
      <c r="G2627" s="8" t="s">
        <v>163</v>
      </c>
      <c r="H2627" s="8">
        <v>45.7</v>
      </c>
      <c r="I2627" s="8" t="s">
        <v>165</v>
      </c>
      <c r="J2627" s="8">
        <v>47.5</v>
      </c>
    </row>
    <row r="2628" spans="1:10" x14ac:dyDescent="0.15">
      <c r="A2628" s="8">
        <v>2016</v>
      </c>
      <c r="B2628" s="9">
        <v>42472</v>
      </c>
      <c r="C2628" s="10">
        <v>210</v>
      </c>
      <c r="D2628" s="11">
        <v>46.6</v>
      </c>
      <c r="E2628" s="11">
        <v>53.4</v>
      </c>
      <c r="F2628" s="8" t="s">
        <v>162</v>
      </c>
      <c r="G2628" s="8" t="s">
        <v>163</v>
      </c>
      <c r="H2628" s="8">
        <v>45.7</v>
      </c>
      <c r="I2628" s="8" t="s">
        <v>165</v>
      </c>
      <c r="J2628" s="8">
        <v>47.5</v>
      </c>
    </row>
    <row r="2629" spans="1:10" x14ac:dyDescent="0.15">
      <c r="A2629" s="8">
        <v>2016</v>
      </c>
      <c r="B2629" s="9">
        <v>42473</v>
      </c>
      <c r="C2629" s="10">
        <v>209</v>
      </c>
      <c r="D2629" s="11">
        <v>46.6</v>
      </c>
      <c r="E2629" s="11">
        <v>53.4</v>
      </c>
      <c r="F2629" s="8" t="s">
        <v>162</v>
      </c>
      <c r="G2629" s="8" t="s">
        <v>163</v>
      </c>
      <c r="H2629" s="8">
        <v>45.7</v>
      </c>
      <c r="I2629" s="8" t="s">
        <v>165</v>
      </c>
      <c r="J2629" s="8">
        <v>47.5</v>
      </c>
    </row>
    <row r="2630" spans="1:10" x14ac:dyDescent="0.15">
      <c r="A2630" s="8">
        <v>2016</v>
      </c>
      <c r="B2630" s="9">
        <v>42474</v>
      </c>
      <c r="C2630" s="10">
        <v>208</v>
      </c>
      <c r="D2630" s="11">
        <v>46.6</v>
      </c>
      <c r="E2630" s="11">
        <v>53.4</v>
      </c>
      <c r="F2630" s="8" t="s">
        <v>162</v>
      </c>
      <c r="G2630" s="8" t="s">
        <v>163</v>
      </c>
      <c r="H2630" s="8">
        <v>45.7</v>
      </c>
      <c r="I2630" s="8" t="s">
        <v>165</v>
      </c>
      <c r="J2630" s="8">
        <v>47.5</v>
      </c>
    </row>
    <row r="2631" spans="1:10" x14ac:dyDescent="0.15">
      <c r="A2631" s="8">
        <v>2016</v>
      </c>
      <c r="B2631" s="9">
        <v>42475</v>
      </c>
      <c r="C2631" s="10">
        <v>207</v>
      </c>
      <c r="D2631" s="11">
        <v>46.6</v>
      </c>
      <c r="E2631" s="11">
        <v>53.4</v>
      </c>
      <c r="F2631" s="8" t="s">
        <v>162</v>
      </c>
      <c r="G2631" s="8" t="s">
        <v>163</v>
      </c>
      <c r="H2631" s="8">
        <v>45.7</v>
      </c>
      <c r="I2631" s="8" t="s">
        <v>165</v>
      </c>
      <c r="J2631" s="8">
        <v>47.5</v>
      </c>
    </row>
    <row r="2632" spans="1:10" x14ac:dyDescent="0.15">
      <c r="A2632" s="8">
        <v>2016</v>
      </c>
      <c r="B2632" s="9">
        <v>42476</v>
      </c>
      <c r="C2632" s="10">
        <v>206</v>
      </c>
      <c r="D2632" s="11">
        <v>46.6</v>
      </c>
      <c r="E2632" s="11">
        <v>53.4</v>
      </c>
      <c r="F2632" s="8" t="s">
        <v>162</v>
      </c>
      <c r="G2632" s="8" t="s">
        <v>163</v>
      </c>
      <c r="H2632" s="8">
        <v>45.7</v>
      </c>
      <c r="I2632" s="8" t="s">
        <v>165</v>
      </c>
      <c r="J2632" s="8">
        <v>47.5</v>
      </c>
    </row>
    <row r="2633" spans="1:10" x14ac:dyDescent="0.15">
      <c r="A2633" s="8">
        <v>2016</v>
      </c>
      <c r="B2633" s="9">
        <v>42477</v>
      </c>
      <c r="C2633" s="10">
        <v>205</v>
      </c>
      <c r="D2633" s="11">
        <v>46.6</v>
      </c>
      <c r="E2633" s="11">
        <v>53.4</v>
      </c>
      <c r="F2633" s="8" t="s">
        <v>162</v>
      </c>
      <c r="G2633" s="8" t="s">
        <v>163</v>
      </c>
      <c r="H2633" s="8">
        <v>45.7</v>
      </c>
      <c r="I2633" s="8" t="s">
        <v>165</v>
      </c>
      <c r="J2633" s="8">
        <v>47.5</v>
      </c>
    </row>
    <row r="2634" spans="1:10" x14ac:dyDescent="0.15">
      <c r="A2634" s="8">
        <v>2016</v>
      </c>
      <c r="B2634" s="9">
        <v>42478</v>
      </c>
      <c r="C2634" s="10">
        <v>204</v>
      </c>
      <c r="D2634" s="11">
        <v>46.6</v>
      </c>
      <c r="E2634" s="11">
        <v>53.4</v>
      </c>
      <c r="F2634" s="8" t="s">
        <v>162</v>
      </c>
      <c r="G2634" s="8" t="s">
        <v>163</v>
      </c>
      <c r="H2634" s="8">
        <v>45.7</v>
      </c>
      <c r="I2634" s="8" t="s">
        <v>165</v>
      </c>
      <c r="J2634" s="8">
        <v>47.5</v>
      </c>
    </row>
    <row r="2635" spans="1:10" x14ac:dyDescent="0.15">
      <c r="A2635" s="8">
        <v>2016</v>
      </c>
      <c r="B2635" s="9">
        <v>42479</v>
      </c>
      <c r="C2635" s="10">
        <v>203</v>
      </c>
      <c r="D2635" s="11">
        <v>46.6</v>
      </c>
      <c r="E2635" s="11">
        <v>53.4</v>
      </c>
      <c r="F2635" s="8" t="s">
        <v>162</v>
      </c>
      <c r="G2635" s="8" t="s">
        <v>163</v>
      </c>
      <c r="H2635" s="8">
        <v>45.7</v>
      </c>
      <c r="I2635" s="8" t="s">
        <v>165</v>
      </c>
      <c r="J2635" s="8">
        <v>47.5</v>
      </c>
    </row>
    <row r="2636" spans="1:10" x14ac:dyDescent="0.15">
      <c r="A2636" s="8">
        <v>2016</v>
      </c>
      <c r="B2636" s="9">
        <v>42480</v>
      </c>
      <c r="C2636" s="10">
        <v>202</v>
      </c>
      <c r="D2636" s="11">
        <v>46.6</v>
      </c>
      <c r="E2636" s="11">
        <v>53.4</v>
      </c>
      <c r="F2636" s="8" t="s">
        <v>162</v>
      </c>
      <c r="G2636" s="8" t="s">
        <v>163</v>
      </c>
      <c r="H2636" s="8">
        <v>45.7</v>
      </c>
      <c r="I2636" s="8" t="s">
        <v>165</v>
      </c>
      <c r="J2636" s="8">
        <v>47.5</v>
      </c>
    </row>
    <row r="2637" spans="1:10" x14ac:dyDescent="0.15">
      <c r="A2637" s="8">
        <v>2016</v>
      </c>
      <c r="B2637" s="9">
        <v>42481</v>
      </c>
      <c r="C2637" s="10">
        <v>201</v>
      </c>
      <c r="D2637" s="11">
        <v>46.6</v>
      </c>
      <c r="E2637" s="11">
        <v>53.4</v>
      </c>
      <c r="F2637" s="8" t="s">
        <v>162</v>
      </c>
      <c r="G2637" s="8" t="s">
        <v>163</v>
      </c>
      <c r="H2637" s="8">
        <v>45.7</v>
      </c>
      <c r="I2637" s="8" t="s">
        <v>165</v>
      </c>
      <c r="J2637" s="8">
        <v>47.5</v>
      </c>
    </row>
    <row r="2638" spans="1:10" x14ac:dyDescent="0.15">
      <c r="A2638" s="8">
        <v>2016</v>
      </c>
      <c r="B2638" s="9">
        <v>42482</v>
      </c>
      <c r="C2638" s="10">
        <v>200</v>
      </c>
      <c r="D2638" s="11">
        <v>46.6</v>
      </c>
      <c r="E2638" s="11">
        <v>53.4</v>
      </c>
      <c r="F2638" s="8" t="s">
        <v>162</v>
      </c>
      <c r="G2638" s="8" t="s">
        <v>163</v>
      </c>
      <c r="H2638" s="8">
        <v>45.7</v>
      </c>
      <c r="I2638" s="8" t="s">
        <v>165</v>
      </c>
      <c r="J2638" s="8">
        <v>47.5</v>
      </c>
    </row>
    <row r="2639" spans="1:10" x14ac:dyDescent="0.15">
      <c r="A2639" s="8">
        <v>2016</v>
      </c>
      <c r="B2639" s="9">
        <v>42483</v>
      </c>
      <c r="C2639" s="10">
        <v>199</v>
      </c>
      <c r="D2639" s="11">
        <v>46.6</v>
      </c>
      <c r="E2639" s="11">
        <v>53.4</v>
      </c>
      <c r="F2639" s="8" t="s">
        <v>162</v>
      </c>
      <c r="G2639" s="8" t="s">
        <v>163</v>
      </c>
      <c r="H2639" s="8">
        <v>45.7</v>
      </c>
      <c r="I2639" s="8" t="s">
        <v>165</v>
      </c>
      <c r="J2639" s="8">
        <v>47.5</v>
      </c>
    </row>
    <row r="2640" spans="1:10" x14ac:dyDescent="0.15">
      <c r="A2640" s="8">
        <v>2016</v>
      </c>
      <c r="B2640" s="9">
        <v>42484</v>
      </c>
      <c r="C2640" s="10">
        <v>198</v>
      </c>
      <c r="D2640" s="11">
        <v>46.6</v>
      </c>
      <c r="E2640" s="11">
        <v>53.4</v>
      </c>
      <c r="F2640" s="8" t="s">
        <v>162</v>
      </c>
      <c r="G2640" s="8" t="s">
        <v>163</v>
      </c>
      <c r="H2640" s="8">
        <v>45.7</v>
      </c>
      <c r="I2640" s="8" t="s">
        <v>165</v>
      </c>
      <c r="J2640" s="8">
        <v>47.5</v>
      </c>
    </row>
    <row r="2641" spans="1:10" x14ac:dyDescent="0.15">
      <c r="A2641" s="8">
        <v>2016</v>
      </c>
      <c r="B2641" s="9">
        <v>42485</v>
      </c>
      <c r="C2641" s="10">
        <v>197</v>
      </c>
      <c r="D2641" s="11">
        <v>46.6</v>
      </c>
      <c r="E2641" s="11">
        <v>53.4</v>
      </c>
      <c r="F2641" s="8" t="s">
        <v>162</v>
      </c>
      <c r="G2641" s="8" t="s">
        <v>163</v>
      </c>
      <c r="H2641" s="8">
        <v>45.7</v>
      </c>
      <c r="I2641" s="8" t="s">
        <v>165</v>
      </c>
      <c r="J2641" s="8">
        <v>47.5</v>
      </c>
    </row>
    <row r="2642" spans="1:10" x14ac:dyDescent="0.15">
      <c r="A2642" s="8">
        <v>2016</v>
      </c>
      <c r="B2642" s="9">
        <v>42486</v>
      </c>
      <c r="C2642" s="10">
        <v>196</v>
      </c>
      <c r="D2642" s="11">
        <v>46.6</v>
      </c>
      <c r="E2642" s="11">
        <v>53.4</v>
      </c>
      <c r="F2642" s="8" t="s">
        <v>162</v>
      </c>
      <c r="G2642" s="8" t="s">
        <v>163</v>
      </c>
      <c r="H2642" s="8">
        <v>45.7</v>
      </c>
      <c r="I2642" s="8" t="s">
        <v>165</v>
      </c>
      <c r="J2642" s="8">
        <v>47.5</v>
      </c>
    </row>
    <row r="2643" spans="1:10" x14ac:dyDescent="0.15">
      <c r="A2643" s="8">
        <v>2016</v>
      </c>
      <c r="B2643" s="9">
        <v>42487</v>
      </c>
      <c r="C2643" s="10">
        <v>195</v>
      </c>
      <c r="D2643" s="11">
        <v>46.6</v>
      </c>
      <c r="E2643" s="11">
        <v>53.4</v>
      </c>
      <c r="F2643" s="8" t="s">
        <v>162</v>
      </c>
      <c r="G2643" s="8" t="s">
        <v>163</v>
      </c>
      <c r="H2643" s="8">
        <v>45.7</v>
      </c>
      <c r="I2643" s="8" t="s">
        <v>165</v>
      </c>
      <c r="J2643" s="8">
        <v>47.5</v>
      </c>
    </row>
    <row r="2644" spans="1:10" x14ac:dyDescent="0.15">
      <c r="A2644" s="8">
        <v>2016</v>
      </c>
      <c r="B2644" s="9">
        <v>42488</v>
      </c>
      <c r="C2644" s="10">
        <v>194</v>
      </c>
      <c r="D2644" s="11">
        <v>46.25</v>
      </c>
      <c r="E2644" s="11">
        <v>53.75</v>
      </c>
      <c r="F2644" s="8" t="s">
        <v>162</v>
      </c>
      <c r="G2644" s="8" t="s">
        <v>163</v>
      </c>
      <c r="H2644" s="8">
        <v>45</v>
      </c>
      <c r="I2644" s="8" t="s">
        <v>165</v>
      </c>
      <c r="J2644" s="8">
        <v>47.5</v>
      </c>
    </row>
    <row r="2645" spans="1:10" x14ac:dyDescent="0.15">
      <c r="A2645" s="8">
        <v>2016</v>
      </c>
      <c r="B2645" s="9">
        <v>42489</v>
      </c>
      <c r="C2645" s="10">
        <v>193</v>
      </c>
      <c r="D2645" s="11">
        <v>46.25</v>
      </c>
      <c r="E2645" s="11">
        <v>53.75</v>
      </c>
      <c r="F2645" s="8" t="s">
        <v>162</v>
      </c>
      <c r="G2645" s="8" t="s">
        <v>163</v>
      </c>
      <c r="H2645" s="8">
        <v>45</v>
      </c>
      <c r="I2645" s="8" t="s">
        <v>165</v>
      </c>
      <c r="J2645" s="8">
        <v>47.5</v>
      </c>
    </row>
    <row r="2646" spans="1:10" x14ac:dyDescent="0.15">
      <c r="A2646" s="8">
        <v>2016</v>
      </c>
      <c r="B2646" s="9">
        <v>42490</v>
      </c>
      <c r="C2646" s="10">
        <v>192</v>
      </c>
      <c r="D2646" s="11">
        <v>46.25</v>
      </c>
      <c r="E2646" s="11">
        <v>53.75</v>
      </c>
      <c r="F2646" s="8" t="s">
        <v>162</v>
      </c>
      <c r="G2646" s="8" t="s">
        <v>163</v>
      </c>
      <c r="H2646" s="8">
        <v>45</v>
      </c>
      <c r="I2646" s="8" t="s">
        <v>165</v>
      </c>
      <c r="J2646" s="8">
        <v>47.5</v>
      </c>
    </row>
    <row r="2647" spans="1:10" x14ac:dyDescent="0.15">
      <c r="A2647" s="8">
        <v>2016</v>
      </c>
      <c r="B2647" s="9">
        <v>42491</v>
      </c>
      <c r="C2647" s="10">
        <v>191</v>
      </c>
      <c r="D2647" s="11">
        <v>46.25</v>
      </c>
      <c r="E2647" s="11">
        <v>53.75</v>
      </c>
      <c r="F2647" s="8" t="s">
        <v>162</v>
      </c>
      <c r="G2647" s="8" t="s">
        <v>163</v>
      </c>
      <c r="H2647" s="8">
        <v>45</v>
      </c>
      <c r="I2647" s="8" t="s">
        <v>165</v>
      </c>
      <c r="J2647" s="8">
        <v>47.5</v>
      </c>
    </row>
    <row r="2648" spans="1:10" x14ac:dyDescent="0.15">
      <c r="A2648" s="8">
        <v>2016</v>
      </c>
      <c r="B2648" s="9">
        <v>42492</v>
      </c>
      <c r="C2648" s="10">
        <v>190</v>
      </c>
      <c r="D2648" s="11">
        <v>46.25</v>
      </c>
      <c r="E2648" s="11">
        <v>53.75</v>
      </c>
      <c r="F2648" s="8" t="s">
        <v>162</v>
      </c>
      <c r="G2648" s="8" t="s">
        <v>163</v>
      </c>
      <c r="H2648" s="8">
        <v>45</v>
      </c>
      <c r="I2648" s="8" t="s">
        <v>165</v>
      </c>
      <c r="J2648" s="8">
        <v>47.5</v>
      </c>
    </row>
    <row r="2649" spans="1:10" x14ac:dyDescent="0.15">
      <c r="A2649" s="8">
        <v>2016</v>
      </c>
      <c r="B2649" s="9">
        <v>42493</v>
      </c>
      <c r="C2649" s="10">
        <v>189</v>
      </c>
      <c r="D2649" s="11">
        <v>46.25</v>
      </c>
      <c r="E2649" s="11">
        <v>53.75</v>
      </c>
      <c r="F2649" s="8" t="s">
        <v>162</v>
      </c>
      <c r="G2649" s="8" t="s">
        <v>163</v>
      </c>
      <c r="H2649" s="8">
        <v>45</v>
      </c>
      <c r="I2649" s="8" t="s">
        <v>165</v>
      </c>
      <c r="J2649" s="8">
        <v>47.5</v>
      </c>
    </row>
    <row r="2650" spans="1:10" x14ac:dyDescent="0.15">
      <c r="A2650" s="8">
        <v>2016</v>
      </c>
      <c r="B2650" s="9">
        <v>42494</v>
      </c>
      <c r="C2650" s="10">
        <v>188</v>
      </c>
      <c r="D2650" s="11">
        <v>46.25</v>
      </c>
      <c r="E2650" s="11">
        <v>53.75</v>
      </c>
      <c r="F2650" s="8" t="s">
        <v>162</v>
      </c>
      <c r="G2650" s="8" t="s">
        <v>163</v>
      </c>
      <c r="H2650" s="8">
        <v>45</v>
      </c>
      <c r="I2650" s="8" t="s">
        <v>165</v>
      </c>
      <c r="J2650" s="8">
        <v>47.5</v>
      </c>
    </row>
    <row r="2651" spans="1:10" x14ac:dyDescent="0.15">
      <c r="A2651" s="8">
        <v>2016</v>
      </c>
      <c r="B2651" s="9">
        <v>42495</v>
      </c>
      <c r="C2651" s="10">
        <v>187</v>
      </c>
      <c r="D2651" s="11">
        <v>46.25</v>
      </c>
      <c r="E2651" s="11">
        <v>53.75</v>
      </c>
      <c r="F2651" s="8" t="s">
        <v>162</v>
      </c>
      <c r="G2651" s="8" t="s">
        <v>163</v>
      </c>
      <c r="H2651" s="8">
        <v>45</v>
      </c>
      <c r="I2651" s="8" t="s">
        <v>165</v>
      </c>
      <c r="J2651" s="8">
        <v>47.5</v>
      </c>
    </row>
    <row r="2652" spans="1:10" x14ac:dyDescent="0.15">
      <c r="A2652" s="8">
        <v>2016</v>
      </c>
      <c r="B2652" s="9">
        <v>42496</v>
      </c>
      <c r="C2652" s="10">
        <v>186</v>
      </c>
      <c r="D2652" s="11">
        <v>46.25</v>
      </c>
      <c r="E2652" s="11">
        <v>53.75</v>
      </c>
      <c r="F2652" s="8" t="s">
        <v>162</v>
      </c>
      <c r="G2652" s="8" t="s">
        <v>163</v>
      </c>
      <c r="H2652" s="8">
        <v>45</v>
      </c>
      <c r="I2652" s="8" t="s">
        <v>165</v>
      </c>
      <c r="J2652" s="8">
        <v>47.5</v>
      </c>
    </row>
    <row r="2653" spans="1:10" x14ac:dyDescent="0.15">
      <c r="A2653" s="8">
        <v>2016</v>
      </c>
      <c r="B2653" s="9">
        <v>42497</v>
      </c>
      <c r="C2653" s="10">
        <v>185</v>
      </c>
      <c r="D2653" s="11">
        <v>46.25</v>
      </c>
      <c r="E2653" s="11">
        <v>53.75</v>
      </c>
      <c r="F2653" s="8" t="s">
        <v>162</v>
      </c>
      <c r="G2653" s="8" t="s">
        <v>163</v>
      </c>
      <c r="H2653" s="8">
        <v>45</v>
      </c>
      <c r="I2653" s="8" t="s">
        <v>165</v>
      </c>
      <c r="J2653" s="8">
        <v>47.5</v>
      </c>
    </row>
    <row r="2654" spans="1:10" x14ac:dyDescent="0.15">
      <c r="A2654" s="8">
        <v>2016</v>
      </c>
      <c r="B2654" s="9">
        <v>42498</v>
      </c>
      <c r="C2654" s="10">
        <v>184</v>
      </c>
      <c r="D2654" s="11">
        <v>46.25</v>
      </c>
      <c r="E2654" s="11">
        <v>53.75</v>
      </c>
      <c r="F2654" s="8" t="s">
        <v>162</v>
      </c>
      <c r="G2654" s="8" t="s">
        <v>163</v>
      </c>
      <c r="H2654" s="8">
        <v>45</v>
      </c>
      <c r="I2654" s="8" t="s">
        <v>165</v>
      </c>
      <c r="J2654" s="8">
        <v>47.5</v>
      </c>
    </row>
    <row r="2655" spans="1:10" x14ac:dyDescent="0.15">
      <c r="A2655" s="8">
        <v>2016</v>
      </c>
      <c r="B2655" s="9">
        <v>42499</v>
      </c>
      <c r="C2655" s="10">
        <v>183</v>
      </c>
      <c r="D2655" s="11">
        <v>46.25</v>
      </c>
      <c r="E2655" s="11">
        <v>53.75</v>
      </c>
      <c r="F2655" s="8" t="s">
        <v>162</v>
      </c>
      <c r="G2655" s="8" t="s">
        <v>163</v>
      </c>
      <c r="H2655" s="8">
        <v>45</v>
      </c>
      <c r="I2655" s="8" t="s">
        <v>165</v>
      </c>
      <c r="J2655" s="8">
        <v>47.5</v>
      </c>
    </row>
    <row r="2656" spans="1:10" x14ac:dyDescent="0.15">
      <c r="A2656" s="8">
        <v>2016</v>
      </c>
      <c r="B2656" s="9">
        <v>42500</v>
      </c>
      <c r="C2656" s="10">
        <v>182</v>
      </c>
      <c r="D2656" s="11">
        <v>46.25</v>
      </c>
      <c r="E2656" s="11">
        <v>53.75</v>
      </c>
      <c r="F2656" s="8" t="s">
        <v>162</v>
      </c>
      <c r="G2656" s="8" t="s">
        <v>163</v>
      </c>
      <c r="H2656" s="8">
        <v>45</v>
      </c>
      <c r="I2656" s="8" t="s">
        <v>165</v>
      </c>
      <c r="J2656" s="8">
        <v>47.5</v>
      </c>
    </row>
    <row r="2657" spans="1:10" x14ac:dyDescent="0.15">
      <c r="A2657" s="8">
        <v>2016</v>
      </c>
      <c r="B2657" s="9">
        <v>42501</v>
      </c>
      <c r="C2657" s="10">
        <v>181</v>
      </c>
      <c r="D2657" s="11">
        <v>46.25</v>
      </c>
      <c r="E2657" s="11">
        <v>53.75</v>
      </c>
      <c r="F2657" s="8" t="s">
        <v>162</v>
      </c>
      <c r="G2657" s="8" t="s">
        <v>163</v>
      </c>
      <c r="H2657" s="8">
        <v>45</v>
      </c>
      <c r="I2657" s="8" t="s">
        <v>165</v>
      </c>
      <c r="J2657" s="8">
        <v>47.5</v>
      </c>
    </row>
    <row r="2658" spans="1:10" x14ac:dyDescent="0.15">
      <c r="A2658" s="8">
        <v>2016</v>
      </c>
      <c r="B2658" s="9">
        <v>42502</v>
      </c>
      <c r="C2658" s="10">
        <v>180</v>
      </c>
      <c r="D2658" s="11">
        <v>46.25</v>
      </c>
      <c r="E2658" s="11">
        <v>53.75</v>
      </c>
      <c r="F2658" s="8" t="s">
        <v>162</v>
      </c>
      <c r="G2658" s="8" t="s">
        <v>163</v>
      </c>
      <c r="H2658" s="8">
        <v>45</v>
      </c>
      <c r="I2658" s="8" t="s">
        <v>165</v>
      </c>
      <c r="J2658" s="8">
        <v>47.5</v>
      </c>
    </row>
    <row r="2659" spans="1:10" x14ac:dyDescent="0.15">
      <c r="A2659" s="8">
        <v>2016</v>
      </c>
      <c r="B2659" s="9">
        <v>42503</v>
      </c>
      <c r="C2659" s="10">
        <v>179</v>
      </c>
      <c r="D2659" s="11">
        <v>46.25</v>
      </c>
      <c r="E2659" s="11">
        <v>53.75</v>
      </c>
      <c r="F2659" s="8" t="s">
        <v>162</v>
      </c>
      <c r="G2659" s="8" t="s">
        <v>163</v>
      </c>
      <c r="H2659" s="8">
        <v>45</v>
      </c>
      <c r="I2659" s="8" t="s">
        <v>165</v>
      </c>
      <c r="J2659" s="8">
        <v>47.5</v>
      </c>
    </row>
    <row r="2660" spans="1:10" x14ac:dyDescent="0.15">
      <c r="A2660" s="8">
        <v>2016</v>
      </c>
      <c r="B2660" s="9">
        <v>42504</v>
      </c>
      <c r="C2660" s="10">
        <v>178</v>
      </c>
      <c r="D2660" s="11">
        <v>46.25</v>
      </c>
      <c r="E2660" s="11">
        <v>53.75</v>
      </c>
      <c r="F2660" s="8" t="s">
        <v>162</v>
      </c>
      <c r="G2660" s="8" t="s">
        <v>163</v>
      </c>
      <c r="H2660" s="8">
        <v>45</v>
      </c>
      <c r="I2660" s="8" t="s">
        <v>165</v>
      </c>
      <c r="J2660" s="8">
        <v>47.5</v>
      </c>
    </row>
    <row r="2661" spans="1:10" x14ac:dyDescent="0.15">
      <c r="A2661" s="8">
        <v>2016</v>
      </c>
      <c r="B2661" s="9">
        <v>42505</v>
      </c>
      <c r="C2661" s="10">
        <v>177</v>
      </c>
      <c r="D2661" s="11">
        <v>46.25</v>
      </c>
      <c r="E2661" s="11">
        <v>53.75</v>
      </c>
      <c r="F2661" s="8" t="s">
        <v>162</v>
      </c>
      <c r="G2661" s="8" t="s">
        <v>163</v>
      </c>
      <c r="H2661" s="8">
        <v>45</v>
      </c>
      <c r="I2661" s="8" t="s">
        <v>165</v>
      </c>
      <c r="J2661" s="8">
        <v>47.5</v>
      </c>
    </row>
    <row r="2662" spans="1:10" x14ac:dyDescent="0.15">
      <c r="A2662" s="8">
        <v>2016</v>
      </c>
      <c r="B2662" s="9">
        <v>42506</v>
      </c>
      <c r="C2662" s="10">
        <v>176</v>
      </c>
      <c r="D2662" s="11">
        <v>46.25</v>
      </c>
      <c r="E2662" s="11">
        <v>53.75</v>
      </c>
      <c r="F2662" s="8" t="s">
        <v>162</v>
      </c>
      <c r="G2662" s="8" t="s">
        <v>163</v>
      </c>
      <c r="H2662" s="8">
        <v>45</v>
      </c>
      <c r="I2662" s="8" t="s">
        <v>165</v>
      </c>
      <c r="J2662" s="8">
        <v>47.5</v>
      </c>
    </row>
    <row r="2663" spans="1:10" x14ac:dyDescent="0.15">
      <c r="A2663" s="8">
        <v>2016</v>
      </c>
      <c r="B2663" s="9">
        <v>42507</v>
      </c>
      <c r="C2663" s="10">
        <v>175</v>
      </c>
      <c r="D2663" s="11">
        <v>46.25</v>
      </c>
      <c r="E2663" s="11">
        <v>53.75</v>
      </c>
      <c r="F2663" s="8" t="s">
        <v>162</v>
      </c>
      <c r="G2663" s="8" t="s">
        <v>163</v>
      </c>
      <c r="H2663" s="8">
        <v>45</v>
      </c>
      <c r="I2663" s="8" t="s">
        <v>165</v>
      </c>
      <c r="J2663" s="8">
        <v>47.5</v>
      </c>
    </row>
    <row r="2664" spans="1:10" x14ac:dyDescent="0.15">
      <c r="A2664" s="8">
        <v>2016</v>
      </c>
      <c r="B2664" s="9">
        <v>42508</v>
      </c>
      <c r="C2664" s="10">
        <v>174</v>
      </c>
      <c r="D2664" s="11">
        <v>46.25</v>
      </c>
      <c r="E2664" s="11">
        <v>53.75</v>
      </c>
      <c r="F2664" s="8" t="s">
        <v>162</v>
      </c>
      <c r="G2664" s="8" t="s">
        <v>163</v>
      </c>
      <c r="H2664" s="8">
        <v>45</v>
      </c>
      <c r="I2664" s="8" t="s">
        <v>165</v>
      </c>
      <c r="J2664" s="8">
        <v>47.5</v>
      </c>
    </row>
    <row r="2665" spans="1:10" x14ac:dyDescent="0.15">
      <c r="A2665" s="8">
        <v>2016</v>
      </c>
      <c r="B2665" s="9">
        <v>42509</v>
      </c>
      <c r="C2665" s="10">
        <v>173</v>
      </c>
      <c r="D2665" s="11">
        <v>46.25</v>
      </c>
      <c r="E2665" s="11">
        <v>53.75</v>
      </c>
      <c r="F2665" s="8" t="s">
        <v>162</v>
      </c>
      <c r="G2665" s="8" t="s">
        <v>163</v>
      </c>
      <c r="H2665" s="8">
        <v>45</v>
      </c>
      <c r="I2665" s="8" t="s">
        <v>165</v>
      </c>
      <c r="J2665" s="8">
        <v>47.5</v>
      </c>
    </row>
    <row r="2666" spans="1:10" x14ac:dyDescent="0.15">
      <c r="A2666" s="8">
        <v>2016</v>
      </c>
      <c r="B2666" s="9">
        <v>42510</v>
      </c>
      <c r="C2666" s="10">
        <v>172</v>
      </c>
      <c r="D2666" s="11">
        <v>46.25</v>
      </c>
      <c r="E2666" s="11">
        <v>53.75</v>
      </c>
      <c r="F2666" s="8" t="s">
        <v>162</v>
      </c>
      <c r="G2666" s="8" t="s">
        <v>163</v>
      </c>
      <c r="H2666" s="8">
        <v>45</v>
      </c>
      <c r="I2666" s="8" t="s">
        <v>165</v>
      </c>
      <c r="J2666" s="8">
        <v>47.5</v>
      </c>
    </row>
    <row r="2667" spans="1:10" x14ac:dyDescent="0.15">
      <c r="A2667" s="8">
        <v>2016</v>
      </c>
      <c r="B2667" s="9">
        <v>42511</v>
      </c>
      <c r="C2667" s="10">
        <v>171</v>
      </c>
      <c r="D2667" s="11">
        <v>46.25</v>
      </c>
      <c r="E2667" s="11">
        <v>53.75</v>
      </c>
      <c r="F2667" s="8" t="s">
        <v>162</v>
      </c>
      <c r="G2667" s="8" t="s">
        <v>163</v>
      </c>
      <c r="H2667" s="8">
        <v>45</v>
      </c>
      <c r="I2667" s="8" t="s">
        <v>165</v>
      </c>
      <c r="J2667" s="8">
        <v>47.5</v>
      </c>
    </row>
    <row r="2668" spans="1:10" x14ac:dyDescent="0.15">
      <c r="A2668" s="8">
        <v>2016</v>
      </c>
      <c r="B2668" s="9">
        <v>42512</v>
      </c>
      <c r="C2668" s="10">
        <v>170</v>
      </c>
      <c r="D2668" s="11">
        <v>46.25</v>
      </c>
      <c r="E2668" s="11">
        <v>53.75</v>
      </c>
      <c r="F2668" s="8" t="s">
        <v>162</v>
      </c>
      <c r="G2668" s="8" t="s">
        <v>163</v>
      </c>
      <c r="H2668" s="8">
        <v>45</v>
      </c>
      <c r="I2668" s="8" t="s">
        <v>165</v>
      </c>
      <c r="J2668" s="8">
        <v>47.5</v>
      </c>
    </row>
    <row r="2669" spans="1:10" x14ac:dyDescent="0.15">
      <c r="A2669" s="8">
        <v>2016</v>
      </c>
      <c r="B2669" s="9">
        <v>42513</v>
      </c>
      <c r="C2669" s="10">
        <v>169</v>
      </c>
      <c r="D2669" s="11">
        <v>46.25</v>
      </c>
      <c r="E2669" s="11">
        <v>53.75</v>
      </c>
      <c r="F2669" s="8" t="s">
        <v>162</v>
      </c>
      <c r="G2669" s="8" t="s">
        <v>163</v>
      </c>
      <c r="H2669" s="8">
        <v>45</v>
      </c>
      <c r="I2669" s="8" t="s">
        <v>165</v>
      </c>
      <c r="J2669" s="8">
        <v>47.5</v>
      </c>
    </row>
    <row r="2670" spans="1:10" x14ac:dyDescent="0.15">
      <c r="A2670" s="8">
        <v>2016</v>
      </c>
      <c r="B2670" s="9">
        <v>42514</v>
      </c>
      <c r="C2670" s="10">
        <v>168</v>
      </c>
      <c r="D2670" s="11">
        <v>46.25</v>
      </c>
      <c r="E2670" s="11">
        <v>53.75</v>
      </c>
      <c r="F2670" s="8" t="s">
        <v>162</v>
      </c>
      <c r="G2670" s="8" t="s">
        <v>163</v>
      </c>
      <c r="H2670" s="8">
        <v>45</v>
      </c>
      <c r="I2670" s="8" t="s">
        <v>165</v>
      </c>
      <c r="J2670" s="8">
        <v>47.5</v>
      </c>
    </row>
    <row r="2671" spans="1:10" x14ac:dyDescent="0.15">
      <c r="A2671" s="8">
        <v>2016</v>
      </c>
      <c r="B2671" s="9">
        <v>42515</v>
      </c>
      <c r="C2671" s="10">
        <v>167</v>
      </c>
      <c r="D2671" s="11">
        <v>46.25</v>
      </c>
      <c r="E2671" s="11">
        <v>53.75</v>
      </c>
      <c r="F2671" s="8" t="s">
        <v>162</v>
      </c>
      <c r="G2671" s="8" t="s">
        <v>163</v>
      </c>
      <c r="H2671" s="8">
        <v>45</v>
      </c>
      <c r="I2671" s="8" t="s">
        <v>165</v>
      </c>
      <c r="J2671" s="8">
        <v>47.5</v>
      </c>
    </row>
    <row r="2672" spans="1:10" x14ac:dyDescent="0.15">
      <c r="A2672" s="8">
        <v>2016</v>
      </c>
      <c r="B2672" s="9">
        <v>42516</v>
      </c>
      <c r="C2672" s="10">
        <v>166</v>
      </c>
      <c r="D2672" s="11">
        <v>46.25</v>
      </c>
      <c r="E2672" s="11">
        <v>53.75</v>
      </c>
      <c r="F2672" s="8" t="s">
        <v>162</v>
      </c>
      <c r="G2672" s="8" t="s">
        <v>163</v>
      </c>
      <c r="H2672" s="8">
        <v>45</v>
      </c>
      <c r="I2672" s="8" t="s">
        <v>165</v>
      </c>
      <c r="J2672" s="8">
        <v>47.5</v>
      </c>
    </row>
    <row r="2673" spans="1:10" x14ac:dyDescent="0.15">
      <c r="A2673" s="8">
        <v>2016</v>
      </c>
      <c r="B2673" s="9">
        <v>42517</v>
      </c>
      <c r="C2673" s="10">
        <v>165</v>
      </c>
      <c r="D2673" s="11">
        <v>46.25</v>
      </c>
      <c r="E2673" s="11">
        <v>53.75</v>
      </c>
      <c r="F2673" s="8" t="s">
        <v>162</v>
      </c>
      <c r="G2673" s="8" t="s">
        <v>163</v>
      </c>
      <c r="H2673" s="8">
        <v>45</v>
      </c>
      <c r="I2673" s="8" t="s">
        <v>165</v>
      </c>
      <c r="J2673" s="8">
        <v>47.5</v>
      </c>
    </row>
    <row r="2674" spans="1:10" x14ac:dyDescent="0.15">
      <c r="A2674" s="8">
        <v>2016</v>
      </c>
      <c r="B2674" s="9">
        <v>42518</v>
      </c>
      <c r="C2674" s="10">
        <v>164</v>
      </c>
      <c r="D2674" s="11">
        <v>46.25</v>
      </c>
      <c r="E2674" s="11">
        <v>53.75</v>
      </c>
      <c r="F2674" s="8" t="s">
        <v>162</v>
      </c>
      <c r="G2674" s="8" t="s">
        <v>163</v>
      </c>
      <c r="H2674" s="8">
        <v>45</v>
      </c>
      <c r="I2674" s="8" t="s">
        <v>165</v>
      </c>
      <c r="J2674" s="8">
        <v>47.5</v>
      </c>
    </row>
    <row r="2675" spans="1:10" x14ac:dyDescent="0.15">
      <c r="A2675" s="8">
        <v>2016</v>
      </c>
      <c r="B2675" s="9">
        <v>42519</v>
      </c>
      <c r="C2675" s="10">
        <v>163</v>
      </c>
      <c r="D2675" s="11">
        <v>46.25</v>
      </c>
      <c r="E2675" s="11">
        <v>53.75</v>
      </c>
      <c r="F2675" s="8" t="s">
        <v>162</v>
      </c>
      <c r="G2675" s="8" t="s">
        <v>163</v>
      </c>
      <c r="H2675" s="8">
        <v>45</v>
      </c>
      <c r="I2675" s="8" t="s">
        <v>165</v>
      </c>
      <c r="J2675" s="8">
        <v>47.5</v>
      </c>
    </row>
    <row r="2676" spans="1:10" x14ac:dyDescent="0.15">
      <c r="A2676" s="8">
        <v>2016</v>
      </c>
      <c r="B2676" s="9">
        <v>42520</v>
      </c>
      <c r="C2676" s="10">
        <v>162</v>
      </c>
      <c r="D2676" s="11">
        <v>46.25</v>
      </c>
      <c r="E2676" s="11">
        <v>53.75</v>
      </c>
      <c r="F2676" s="8" t="s">
        <v>162</v>
      </c>
      <c r="G2676" s="8" t="s">
        <v>163</v>
      </c>
      <c r="H2676" s="8">
        <v>45</v>
      </c>
      <c r="I2676" s="8" t="s">
        <v>165</v>
      </c>
      <c r="J2676" s="8">
        <v>47.5</v>
      </c>
    </row>
    <row r="2677" spans="1:10" x14ac:dyDescent="0.15">
      <c r="A2677" s="8">
        <v>2016</v>
      </c>
      <c r="B2677" s="9">
        <v>42521</v>
      </c>
      <c r="C2677" s="10">
        <v>161</v>
      </c>
      <c r="D2677" s="11">
        <v>46.25</v>
      </c>
      <c r="E2677" s="11">
        <v>53.75</v>
      </c>
      <c r="F2677" s="8" t="s">
        <v>162</v>
      </c>
      <c r="G2677" s="8" t="s">
        <v>163</v>
      </c>
      <c r="H2677" s="8">
        <v>45</v>
      </c>
      <c r="I2677" s="8" t="s">
        <v>165</v>
      </c>
      <c r="J2677" s="8">
        <v>47.5</v>
      </c>
    </row>
    <row r="2678" spans="1:10" x14ac:dyDescent="0.15">
      <c r="A2678" s="8">
        <v>2016</v>
      </c>
      <c r="B2678" s="9">
        <v>42522</v>
      </c>
      <c r="C2678" s="10">
        <v>160</v>
      </c>
      <c r="D2678" s="11">
        <v>46.25</v>
      </c>
      <c r="E2678" s="11">
        <v>53.75</v>
      </c>
      <c r="F2678" s="8" t="s">
        <v>162</v>
      </c>
      <c r="G2678" s="8" t="s">
        <v>163</v>
      </c>
      <c r="H2678" s="8">
        <v>45</v>
      </c>
      <c r="I2678" s="8" t="s">
        <v>165</v>
      </c>
      <c r="J2678" s="8">
        <v>47.5</v>
      </c>
    </row>
    <row r="2679" spans="1:10" x14ac:dyDescent="0.15">
      <c r="A2679" s="8">
        <v>2016</v>
      </c>
      <c r="B2679" s="9">
        <v>42523</v>
      </c>
      <c r="C2679" s="10">
        <v>159</v>
      </c>
      <c r="D2679" s="11">
        <v>46.25</v>
      </c>
      <c r="E2679" s="11">
        <v>53.75</v>
      </c>
      <c r="F2679" s="8" t="s">
        <v>162</v>
      </c>
      <c r="G2679" s="8" t="s">
        <v>163</v>
      </c>
      <c r="H2679" s="8">
        <v>45</v>
      </c>
      <c r="I2679" s="8" t="s">
        <v>165</v>
      </c>
      <c r="J2679" s="8">
        <v>47.5</v>
      </c>
    </row>
    <row r="2680" spans="1:10" x14ac:dyDescent="0.15">
      <c r="A2680" s="8">
        <v>2016</v>
      </c>
      <c r="B2680" s="9">
        <v>42524</v>
      </c>
      <c r="C2680" s="10">
        <v>158</v>
      </c>
      <c r="D2680" s="11">
        <v>46.25</v>
      </c>
      <c r="E2680" s="11">
        <v>53.75</v>
      </c>
      <c r="F2680" s="8" t="s">
        <v>162</v>
      </c>
      <c r="G2680" s="8" t="s">
        <v>163</v>
      </c>
      <c r="H2680" s="8">
        <v>45</v>
      </c>
      <c r="I2680" s="8" t="s">
        <v>165</v>
      </c>
      <c r="J2680" s="8">
        <v>47.5</v>
      </c>
    </row>
    <row r="2681" spans="1:10" x14ac:dyDescent="0.15">
      <c r="A2681" s="8">
        <v>2016</v>
      </c>
      <c r="B2681" s="9">
        <v>42525</v>
      </c>
      <c r="C2681" s="10">
        <v>157</v>
      </c>
      <c r="D2681" s="11">
        <v>46.25</v>
      </c>
      <c r="E2681" s="11">
        <v>53.75</v>
      </c>
      <c r="F2681" s="8" t="s">
        <v>162</v>
      </c>
      <c r="G2681" s="8" t="s">
        <v>163</v>
      </c>
      <c r="H2681" s="8">
        <v>45</v>
      </c>
      <c r="I2681" s="8" t="s">
        <v>165</v>
      </c>
      <c r="J2681" s="8">
        <v>47.5</v>
      </c>
    </row>
    <row r="2682" spans="1:10" x14ac:dyDescent="0.15">
      <c r="A2682" s="8">
        <v>2016</v>
      </c>
      <c r="B2682" s="9">
        <v>42526</v>
      </c>
      <c r="C2682" s="10">
        <v>156</v>
      </c>
      <c r="D2682" s="11">
        <v>46.25</v>
      </c>
      <c r="E2682" s="11">
        <v>53.75</v>
      </c>
      <c r="F2682" s="8" t="s">
        <v>162</v>
      </c>
      <c r="G2682" s="8" t="s">
        <v>163</v>
      </c>
      <c r="H2682" s="8">
        <v>45</v>
      </c>
      <c r="I2682" s="8" t="s">
        <v>165</v>
      </c>
      <c r="J2682" s="8">
        <v>47.5</v>
      </c>
    </row>
    <row r="2683" spans="1:10" x14ac:dyDescent="0.15">
      <c r="A2683" s="8">
        <v>2016</v>
      </c>
      <c r="B2683" s="9">
        <v>42527</v>
      </c>
      <c r="C2683" s="10">
        <v>155</v>
      </c>
      <c r="D2683" s="11">
        <v>46.25</v>
      </c>
      <c r="E2683" s="11">
        <v>53.75</v>
      </c>
      <c r="F2683" s="8" t="s">
        <v>162</v>
      </c>
      <c r="G2683" s="8" t="s">
        <v>163</v>
      </c>
      <c r="H2683" s="8">
        <v>45</v>
      </c>
      <c r="I2683" s="8" t="s">
        <v>165</v>
      </c>
      <c r="J2683" s="8">
        <v>47.5</v>
      </c>
    </row>
    <row r="2684" spans="1:10" x14ac:dyDescent="0.15">
      <c r="A2684" s="8">
        <v>2016</v>
      </c>
      <c r="B2684" s="9">
        <v>42528</v>
      </c>
      <c r="C2684" s="10">
        <v>154</v>
      </c>
      <c r="D2684" s="11">
        <v>46.25</v>
      </c>
      <c r="E2684" s="11">
        <v>53.75</v>
      </c>
      <c r="F2684" s="8" t="s">
        <v>162</v>
      </c>
      <c r="G2684" s="8" t="s">
        <v>163</v>
      </c>
      <c r="H2684" s="8">
        <v>45</v>
      </c>
      <c r="I2684" s="8" t="s">
        <v>165</v>
      </c>
      <c r="J2684" s="8">
        <v>47.5</v>
      </c>
    </row>
    <row r="2685" spans="1:10" x14ac:dyDescent="0.15">
      <c r="A2685" s="8">
        <v>2016</v>
      </c>
      <c r="B2685" s="9">
        <v>42529</v>
      </c>
      <c r="C2685" s="10">
        <v>153</v>
      </c>
      <c r="D2685" s="11">
        <v>46.25</v>
      </c>
      <c r="E2685" s="11">
        <v>53.75</v>
      </c>
      <c r="F2685" s="8" t="s">
        <v>162</v>
      </c>
      <c r="G2685" s="8" t="s">
        <v>163</v>
      </c>
      <c r="H2685" s="8">
        <v>45</v>
      </c>
      <c r="I2685" s="8" t="s">
        <v>165</v>
      </c>
      <c r="J2685" s="8">
        <v>47.5</v>
      </c>
    </row>
    <row r="2686" spans="1:10" x14ac:dyDescent="0.15">
      <c r="A2686" s="8">
        <v>2016</v>
      </c>
      <c r="B2686" s="9">
        <v>42530</v>
      </c>
      <c r="C2686" s="10">
        <v>152</v>
      </c>
      <c r="D2686" s="11">
        <v>46.25</v>
      </c>
      <c r="E2686" s="11">
        <v>53.75</v>
      </c>
      <c r="F2686" s="8" t="s">
        <v>162</v>
      </c>
      <c r="G2686" s="8" t="s">
        <v>163</v>
      </c>
      <c r="H2686" s="8">
        <v>45</v>
      </c>
      <c r="I2686" s="8" t="s">
        <v>165</v>
      </c>
      <c r="J2686" s="8">
        <v>47.5</v>
      </c>
    </row>
    <row r="2687" spans="1:10" x14ac:dyDescent="0.15">
      <c r="A2687" s="8">
        <v>2016</v>
      </c>
      <c r="B2687" s="9">
        <v>42531</v>
      </c>
      <c r="C2687" s="10">
        <v>151</v>
      </c>
      <c r="D2687" s="11">
        <v>46.25</v>
      </c>
      <c r="E2687" s="11">
        <v>53.75</v>
      </c>
      <c r="F2687" s="8" t="s">
        <v>162</v>
      </c>
      <c r="G2687" s="8" t="s">
        <v>163</v>
      </c>
      <c r="H2687" s="8">
        <v>45</v>
      </c>
      <c r="I2687" s="8" t="s">
        <v>165</v>
      </c>
      <c r="J2687" s="8">
        <v>47.5</v>
      </c>
    </row>
    <row r="2688" spans="1:10" x14ac:dyDescent="0.15">
      <c r="A2688" s="8">
        <v>2016</v>
      </c>
      <c r="B2688" s="9">
        <v>42532</v>
      </c>
      <c r="C2688" s="10">
        <v>150</v>
      </c>
      <c r="D2688" s="11">
        <v>46.25</v>
      </c>
      <c r="E2688" s="11">
        <v>53.75</v>
      </c>
      <c r="F2688" s="8" t="s">
        <v>162</v>
      </c>
      <c r="G2688" s="8" t="s">
        <v>163</v>
      </c>
      <c r="H2688" s="8">
        <v>45</v>
      </c>
      <c r="I2688" s="8" t="s">
        <v>165</v>
      </c>
      <c r="J2688" s="8">
        <v>47.5</v>
      </c>
    </row>
    <row r="2689" spans="1:10" x14ac:dyDescent="0.15">
      <c r="A2689" s="8">
        <v>2016</v>
      </c>
      <c r="B2689" s="9">
        <v>42533</v>
      </c>
      <c r="C2689" s="10">
        <v>149</v>
      </c>
      <c r="D2689" s="11">
        <v>46.25</v>
      </c>
      <c r="E2689" s="11">
        <v>53.75</v>
      </c>
      <c r="F2689" s="8" t="s">
        <v>162</v>
      </c>
      <c r="G2689" s="8" t="s">
        <v>163</v>
      </c>
      <c r="H2689" s="8">
        <v>45</v>
      </c>
      <c r="I2689" s="8" t="s">
        <v>165</v>
      </c>
      <c r="J2689" s="8">
        <v>47.5</v>
      </c>
    </row>
    <row r="2690" spans="1:10" x14ac:dyDescent="0.15">
      <c r="A2690" s="8">
        <v>2016</v>
      </c>
      <c r="B2690" s="9">
        <v>42534</v>
      </c>
      <c r="C2690" s="10">
        <v>148</v>
      </c>
      <c r="D2690" s="11">
        <v>46.25</v>
      </c>
      <c r="E2690" s="11">
        <v>53.75</v>
      </c>
      <c r="F2690" s="8" t="s">
        <v>162</v>
      </c>
      <c r="G2690" s="8" t="s">
        <v>163</v>
      </c>
      <c r="H2690" s="8">
        <v>45</v>
      </c>
      <c r="I2690" s="8" t="s">
        <v>165</v>
      </c>
      <c r="J2690" s="8">
        <v>47.5</v>
      </c>
    </row>
    <row r="2691" spans="1:10" x14ac:dyDescent="0.15">
      <c r="A2691" s="8">
        <v>2016</v>
      </c>
      <c r="B2691" s="9">
        <v>42535</v>
      </c>
      <c r="C2691" s="10">
        <v>147</v>
      </c>
      <c r="D2691" s="11">
        <v>47.066666666666663</v>
      </c>
      <c r="E2691" s="11">
        <v>52.933333333333337</v>
      </c>
      <c r="F2691" s="8">
        <v>48.7</v>
      </c>
      <c r="G2691" s="8" t="s">
        <v>163</v>
      </c>
      <c r="H2691" s="8">
        <v>45</v>
      </c>
      <c r="I2691" s="8" t="s">
        <v>165</v>
      </c>
      <c r="J2691" s="8">
        <v>47.5</v>
      </c>
    </row>
    <row r="2692" spans="1:10" x14ac:dyDescent="0.15">
      <c r="A2692" s="8">
        <v>2016</v>
      </c>
      <c r="B2692" s="9">
        <v>42536</v>
      </c>
      <c r="C2692" s="10">
        <v>146</v>
      </c>
      <c r="D2692" s="11">
        <v>47.066666666666663</v>
      </c>
      <c r="E2692" s="11">
        <v>52.933333333333337</v>
      </c>
      <c r="F2692" s="8">
        <v>48.7</v>
      </c>
      <c r="G2692" s="8" t="s">
        <v>163</v>
      </c>
      <c r="H2692" s="8">
        <v>45</v>
      </c>
      <c r="I2692" s="8" t="s">
        <v>165</v>
      </c>
      <c r="J2692" s="8">
        <v>47.5</v>
      </c>
    </row>
    <row r="2693" spans="1:10" x14ac:dyDescent="0.15">
      <c r="A2693" s="8">
        <v>2016</v>
      </c>
      <c r="B2693" s="9">
        <v>42537</v>
      </c>
      <c r="C2693" s="10">
        <v>145</v>
      </c>
      <c r="D2693" s="11">
        <v>47.066666666666663</v>
      </c>
      <c r="E2693" s="11">
        <v>52.933333333333337</v>
      </c>
      <c r="F2693" s="8">
        <v>48.7</v>
      </c>
      <c r="G2693" s="8" t="s">
        <v>163</v>
      </c>
      <c r="H2693" s="8">
        <v>45</v>
      </c>
      <c r="I2693" s="8" t="s">
        <v>165</v>
      </c>
      <c r="J2693" s="8">
        <v>47.5</v>
      </c>
    </row>
    <row r="2694" spans="1:10" x14ac:dyDescent="0.15">
      <c r="A2694" s="8">
        <v>2016</v>
      </c>
      <c r="B2694" s="9">
        <v>42538</v>
      </c>
      <c r="C2694" s="10">
        <v>144</v>
      </c>
      <c r="D2694" s="11">
        <v>47.066666666666663</v>
      </c>
      <c r="E2694" s="11">
        <v>52.933333333333337</v>
      </c>
      <c r="F2694" s="8">
        <v>48.7</v>
      </c>
      <c r="G2694" s="8" t="s">
        <v>163</v>
      </c>
      <c r="H2694" s="8">
        <v>45</v>
      </c>
      <c r="I2694" s="8" t="s">
        <v>165</v>
      </c>
      <c r="J2694" s="8">
        <v>47.5</v>
      </c>
    </row>
    <row r="2695" spans="1:10" x14ac:dyDescent="0.15">
      <c r="A2695" s="8">
        <v>2016</v>
      </c>
      <c r="B2695" s="9">
        <v>42539</v>
      </c>
      <c r="C2695" s="10">
        <v>143</v>
      </c>
      <c r="D2695" s="11">
        <v>47.066666666666663</v>
      </c>
      <c r="E2695" s="11">
        <v>52.933333333333337</v>
      </c>
      <c r="F2695" s="8">
        <v>48.7</v>
      </c>
      <c r="G2695" s="8" t="s">
        <v>163</v>
      </c>
      <c r="H2695" s="8">
        <v>45</v>
      </c>
      <c r="I2695" s="8" t="s">
        <v>165</v>
      </c>
      <c r="J2695" s="8">
        <v>47.5</v>
      </c>
    </row>
    <row r="2696" spans="1:10" x14ac:dyDescent="0.15">
      <c r="A2696" s="8">
        <v>2016</v>
      </c>
      <c r="B2696" s="9">
        <v>42540</v>
      </c>
      <c r="C2696" s="10">
        <v>142</v>
      </c>
      <c r="D2696" s="11">
        <v>47.066666666666663</v>
      </c>
      <c r="E2696" s="11">
        <v>52.933333333333337</v>
      </c>
      <c r="F2696" s="8">
        <v>48.7</v>
      </c>
      <c r="G2696" s="8" t="s">
        <v>163</v>
      </c>
      <c r="H2696" s="8">
        <v>45</v>
      </c>
      <c r="I2696" s="8" t="s">
        <v>165</v>
      </c>
      <c r="J2696" s="8">
        <v>47.5</v>
      </c>
    </row>
    <row r="2697" spans="1:10" x14ac:dyDescent="0.15">
      <c r="A2697" s="8">
        <v>2016</v>
      </c>
      <c r="B2697" s="9">
        <v>42541</v>
      </c>
      <c r="C2697" s="10">
        <v>141</v>
      </c>
      <c r="D2697" s="11">
        <v>47.066666666666663</v>
      </c>
      <c r="E2697" s="11">
        <v>52.933333333333337</v>
      </c>
      <c r="F2697" s="8">
        <v>48.7</v>
      </c>
      <c r="G2697" s="8" t="s">
        <v>163</v>
      </c>
      <c r="H2697" s="8">
        <v>45</v>
      </c>
      <c r="I2697" s="8" t="s">
        <v>165</v>
      </c>
      <c r="J2697" s="8">
        <v>47.5</v>
      </c>
    </row>
    <row r="2698" spans="1:10" x14ac:dyDescent="0.15">
      <c r="A2698" s="8">
        <v>2016</v>
      </c>
      <c r="B2698" s="9">
        <v>42542</v>
      </c>
      <c r="C2698" s="10">
        <v>140</v>
      </c>
      <c r="D2698" s="11">
        <v>47.066666666666663</v>
      </c>
      <c r="E2698" s="11">
        <v>52.933333333333337</v>
      </c>
      <c r="F2698" s="8">
        <v>48.7</v>
      </c>
      <c r="G2698" s="8" t="s">
        <v>163</v>
      </c>
      <c r="H2698" s="8">
        <v>45</v>
      </c>
      <c r="I2698" s="8" t="s">
        <v>165</v>
      </c>
      <c r="J2698" s="8">
        <v>47.5</v>
      </c>
    </row>
    <row r="2699" spans="1:10" x14ac:dyDescent="0.15">
      <c r="A2699" s="8">
        <v>2016</v>
      </c>
      <c r="B2699" s="9">
        <v>42543</v>
      </c>
      <c r="C2699" s="10">
        <v>139</v>
      </c>
      <c r="D2699" s="11">
        <v>47.066666666666663</v>
      </c>
      <c r="E2699" s="11">
        <v>52.933333333333337</v>
      </c>
      <c r="F2699" s="8">
        <v>48.7</v>
      </c>
      <c r="G2699" s="8" t="s">
        <v>163</v>
      </c>
      <c r="H2699" s="8">
        <v>45</v>
      </c>
      <c r="I2699" s="8" t="s">
        <v>165</v>
      </c>
      <c r="J2699" s="8">
        <v>47.5</v>
      </c>
    </row>
    <row r="2700" spans="1:10" x14ac:dyDescent="0.15">
      <c r="A2700" s="8">
        <v>2016</v>
      </c>
      <c r="B2700" s="9">
        <v>42544</v>
      </c>
      <c r="C2700" s="10">
        <v>138</v>
      </c>
      <c r="D2700" s="11">
        <v>47.066666666666663</v>
      </c>
      <c r="E2700" s="11">
        <v>52.933333333333337</v>
      </c>
      <c r="F2700" s="8">
        <v>48.7</v>
      </c>
      <c r="G2700" s="8" t="s">
        <v>163</v>
      </c>
      <c r="H2700" s="8">
        <v>45</v>
      </c>
      <c r="I2700" s="8" t="s">
        <v>165</v>
      </c>
      <c r="J2700" s="8">
        <v>47.5</v>
      </c>
    </row>
    <row r="2701" spans="1:10" x14ac:dyDescent="0.15">
      <c r="A2701" s="8">
        <v>2016</v>
      </c>
      <c r="B2701" s="9">
        <v>42545</v>
      </c>
      <c r="C2701" s="10">
        <v>137</v>
      </c>
      <c r="D2701" s="11">
        <v>47.066666666666663</v>
      </c>
      <c r="E2701" s="11">
        <v>52.933333333333337</v>
      </c>
      <c r="F2701" s="8">
        <v>48.7</v>
      </c>
      <c r="G2701" s="8" t="s">
        <v>163</v>
      </c>
      <c r="H2701" s="8">
        <v>45</v>
      </c>
      <c r="I2701" s="8" t="s">
        <v>165</v>
      </c>
      <c r="J2701" s="8">
        <v>47.5</v>
      </c>
    </row>
    <row r="2702" spans="1:10" x14ac:dyDescent="0.15">
      <c r="A2702" s="8">
        <v>2016</v>
      </c>
      <c r="B2702" s="9">
        <v>42546</v>
      </c>
      <c r="C2702" s="10">
        <v>136</v>
      </c>
      <c r="D2702" s="11">
        <v>47.066666666666663</v>
      </c>
      <c r="E2702" s="11">
        <v>52.933333333333337</v>
      </c>
      <c r="F2702" s="8">
        <v>48.7</v>
      </c>
      <c r="G2702" s="8" t="s">
        <v>163</v>
      </c>
      <c r="H2702" s="8">
        <v>45</v>
      </c>
      <c r="I2702" s="8" t="s">
        <v>165</v>
      </c>
      <c r="J2702" s="8">
        <v>47.5</v>
      </c>
    </row>
    <row r="2703" spans="1:10" x14ac:dyDescent="0.15">
      <c r="A2703" s="8">
        <v>2016</v>
      </c>
      <c r="B2703" s="9">
        <v>42547</v>
      </c>
      <c r="C2703" s="10">
        <v>135</v>
      </c>
      <c r="D2703" s="11">
        <v>47.066666666666663</v>
      </c>
      <c r="E2703" s="11">
        <v>52.933333333333337</v>
      </c>
      <c r="F2703" s="8">
        <v>48.7</v>
      </c>
      <c r="G2703" s="8" t="s">
        <v>163</v>
      </c>
      <c r="H2703" s="8">
        <v>45</v>
      </c>
      <c r="I2703" s="8" t="s">
        <v>165</v>
      </c>
      <c r="J2703" s="8">
        <v>47.5</v>
      </c>
    </row>
    <row r="2704" spans="1:10" x14ac:dyDescent="0.15">
      <c r="A2704" s="8">
        <v>2016</v>
      </c>
      <c r="B2704" s="9">
        <v>42548</v>
      </c>
      <c r="C2704" s="10">
        <v>134</v>
      </c>
      <c r="D2704" s="11">
        <v>47.066666666666663</v>
      </c>
      <c r="E2704" s="11">
        <v>52.933333333333337</v>
      </c>
      <c r="F2704" s="8">
        <v>48.7</v>
      </c>
      <c r="G2704" s="8" t="s">
        <v>163</v>
      </c>
      <c r="H2704" s="8">
        <v>45</v>
      </c>
      <c r="I2704" s="8" t="s">
        <v>165</v>
      </c>
      <c r="J2704" s="8">
        <v>47.5</v>
      </c>
    </row>
    <row r="2705" spans="1:10" x14ac:dyDescent="0.15">
      <c r="A2705" s="8">
        <v>2016</v>
      </c>
      <c r="B2705" s="9">
        <v>42549</v>
      </c>
      <c r="C2705" s="10">
        <v>133</v>
      </c>
      <c r="D2705" s="11">
        <v>47.066666666666663</v>
      </c>
      <c r="E2705" s="11">
        <v>52.933333333333337</v>
      </c>
      <c r="F2705" s="8">
        <v>48.7</v>
      </c>
      <c r="G2705" s="8" t="s">
        <v>163</v>
      </c>
      <c r="H2705" s="8">
        <v>45</v>
      </c>
      <c r="I2705" s="8" t="s">
        <v>165</v>
      </c>
      <c r="J2705" s="8">
        <v>47.5</v>
      </c>
    </row>
    <row r="2706" spans="1:10" x14ac:dyDescent="0.15">
      <c r="A2706" s="8">
        <v>2016</v>
      </c>
      <c r="B2706" s="9">
        <v>42550</v>
      </c>
      <c r="C2706" s="10">
        <v>132</v>
      </c>
      <c r="D2706" s="11">
        <v>47.066666666666663</v>
      </c>
      <c r="E2706" s="11">
        <v>52.933333333333337</v>
      </c>
      <c r="F2706" s="8">
        <v>48.7</v>
      </c>
      <c r="G2706" s="8" t="s">
        <v>163</v>
      </c>
      <c r="H2706" s="8">
        <v>45</v>
      </c>
      <c r="I2706" s="8" t="s">
        <v>165</v>
      </c>
      <c r="J2706" s="8">
        <v>47.5</v>
      </c>
    </row>
    <row r="2707" spans="1:10" x14ac:dyDescent="0.15">
      <c r="A2707" s="8">
        <v>2016</v>
      </c>
      <c r="B2707" s="9">
        <v>42551</v>
      </c>
      <c r="C2707" s="10">
        <v>131</v>
      </c>
      <c r="D2707" s="11">
        <v>47.066666666666663</v>
      </c>
      <c r="E2707" s="11">
        <v>52.933333333333337</v>
      </c>
      <c r="F2707" s="8">
        <v>48.7</v>
      </c>
      <c r="G2707" s="8" t="s">
        <v>163</v>
      </c>
      <c r="H2707" s="8">
        <v>45</v>
      </c>
      <c r="I2707" s="8" t="s">
        <v>165</v>
      </c>
      <c r="J2707" s="8">
        <v>47.5</v>
      </c>
    </row>
    <row r="2708" spans="1:10" x14ac:dyDescent="0.15">
      <c r="A2708" s="8">
        <v>2016</v>
      </c>
      <c r="B2708" s="9">
        <v>42552</v>
      </c>
      <c r="C2708" s="10">
        <v>130</v>
      </c>
      <c r="D2708" s="11">
        <v>47.066666666666663</v>
      </c>
      <c r="E2708" s="11">
        <v>52.933333333333337</v>
      </c>
      <c r="F2708" s="8">
        <v>48.7</v>
      </c>
      <c r="G2708" s="8" t="s">
        <v>163</v>
      </c>
      <c r="H2708" s="8">
        <v>45</v>
      </c>
      <c r="I2708" s="8" t="s">
        <v>165</v>
      </c>
      <c r="J2708" s="8">
        <v>47.5</v>
      </c>
    </row>
    <row r="2709" spans="1:10" x14ac:dyDescent="0.15">
      <c r="A2709" s="8">
        <v>2016</v>
      </c>
      <c r="B2709" s="9">
        <v>42553</v>
      </c>
      <c r="C2709" s="10">
        <v>129</v>
      </c>
      <c r="D2709" s="11">
        <v>47.066666666666663</v>
      </c>
      <c r="E2709" s="11">
        <v>52.933333333333337</v>
      </c>
      <c r="F2709" s="8">
        <v>48.7</v>
      </c>
      <c r="G2709" s="8" t="s">
        <v>163</v>
      </c>
      <c r="H2709" s="8">
        <v>45</v>
      </c>
      <c r="I2709" s="8" t="s">
        <v>165</v>
      </c>
      <c r="J2709" s="8">
        <v>47.5</v>
      </c>
    </row>
    <row r="2710" spans="1:10" x14ac:dyDescent="0.15">
      <c r="A2710" s="8">
        <v>2016</v>
      </c>
      <c r="B2710" s="9">
        <v>42554</v>
      </c>
      <c r="C2710" s="10">
        <v>128</v>
      </c>
      <c r="D2710" s="11">
        <v>47.066666666666663</v>
      </c>
      <c r="E2710" s="11">
        <v>52.933333333333337</v>
      </c>
      <c r="F2710" s="8">
        <v>48.7</v>
      </c>
      <c r="G2710" s="8" t="s">
        <v>163</v>
      </c>
      <c r="H2710" s="8">
        <v>45</v>
      </c>
      <c r="I2710" s="8" t="s">
        <v>165</v>
      </c>
      <c r="J2710" s="8">
        <v>47.5</v>
      </c>
    </row>
    <row r="2711" spans="1:10" x14ac:dyDescent="0.15">
      <c r="A2711" s="8">
        <v>2016</v>
      </c>
      <c r="B2711" s="9">
        <v>42555</v>
      </c>
      <c r="C2711" s="10">
        <v>127</v>
      </c>
      <c r="D2711" s="11">
        <v>47.066666666666663</v>
      </c>
      <c r="E2711" s="11">
        <v>52.933333333333337</v>
      </c>
      <c r="F2711" s="8">
        <v>48.7</v>
      </c>
      <c r="G2711" s="8" t="s">
        <v>163</v>
      </c>
      <c r="H2711" s="8">
        <v>45</v>
      </c>
      <c r="I2711" s="8" t="s">
        <v>165</v>
      </c>
      <c r="J2711" s="8">
        <v>47.5</v>
      </c>
    </row>
    <row r="2712" spans="1:10" x14ac:dyDescent="0.15">
      <c r="A2712" s="8">
        <v>2016</v>
      </c>
      <c r="B2712" s="9">
        <v>42556</v>
      </c>
      <c r="C2712" s="10">
        <v>126</v>
      </c>
      <c r="D2712" s="11">
        <v>47.066666666666663</v>
      </c>
      <c r="E2712" s="11">
        <v>52.933333333333337</v>
      </c>
      <c r="F2712" s="8">
        <v>48.7</v>
      </c>
      <c r="G2712" s="8" t="s">
        <v>163</v>
      </c>
      <c r="H2712" s="8">
        <v>45</v>
      </c>
      <c r="I2712" s="8" t="s">
        <v>165</v>
      </c>
      <c r="J2712" s="8">
        <v>47.5</v>
      </c>
    </row>
    <row r="2713" spans="1:10" x14ac:dyDescent="0.15">
      <c r="A2713" s="8">
        <v>2016</v>
      </c>
      <c r="B2713" s="9">
        <v>42557</v>
      </c>
      <c r="C2713" s="10">
        <v>125</v>
      </c>
      <c r="D2713" s="11">
        <v>47.066666666666663</v>
      </c>
      <c r="E2713" s="11">
        <v>52.933333333333337</v>
      </c>
      <c r="F2713" s="8">
        <v>48.7</v>
      </c>
      <c r="G2713" s="8" t="s">
        <v>163</v>
      </c>
      <c r="H2713" s="8">
        <v>45</v>
      </c>
      <c r="I2713" s="8" t="s">
        <v>165</v>
      </c>
      <c r="J2713" s="8">
        <v>47.5</v>
      </c>
    </row>
    <row r="2714" spans="1:10" x14ac:dyDescent="0.15">
      <c r="A2714" s="8">
        <v>2016</v>
      </c>
      <c r="B2714" s="9">
        <v>42558</v>
      </c>
      <c r="C2714" s="10">
        <v>124</v>
      </c>
      <c r="D2714" s="11">
        <v>47.066666666666663</v>
      </c>
      <c r="E2714" s="11">
        <v>52.933333333333337</v>
      </c>
      <c r="F2714" s="8">
        <v>48.7</v>
      </c>
      <c r="G2714" s="8" t="s">
        <v>163</v>
      </c>
      <c r="H2714" s="8">
        <v>45</v>
      </c>
      <c r="I2714" s="8" t="s">
        <v>165</v>
      </c>
      <c r="J2714" s="8">
        <v>47.5</v>
      </c>
    </row>
    <row r="2715" spans="1:10" x14ac:dyDescent="0.15">
      <c r="A2715" s="8">
        <v>2016</v>
      </c>
      <c r="B2715" s="9">
        <v>42559</v>
      </c>
      <c r="C2715" s="10">
        <v>123</v>
      </c>
      <c r="D2715" s="11">
        <v>47.066666666666663</v>
      </c>
      <c r="E2715" s="11">
        <v>52.933333333333337</v>
      </c>
      <c r="F2715" s="8">
        <v>48.7</v>
      </c>
      <c r="G2715" s="8" t="s">
        <v>163</v>
      </c>
      <c r="H2715" s="8">
        <v>45</v>
      </c>
      <c r="I2715" s="8" t="s">
        <v>165</v>
      </c>
      <c r="J2715" s="8">
        <v>47.5</v>
      </c>
    </row>
    <row r="2716" spans="1:10" x14ac:dyDescent="0.15">
      <c r="A2716" s="8">
        <v>2016</v>
      </c>
      <c r="B2716" s="9">
        <v>42560</v>
      </c>
      <c r="C2716" s="10">
        <v>122</v>
      </c>
      <c r="D2716" s="11">
        <v>47.066666666666663</v>
      </c>
      <c r="E2716" s="11">
        <v>52.933333333333337</v>
      </c>
      <c r="F2716" s="8">
        <v>48.7</v>
      </c>
      <c r="G2716" s="8" t="s">
        <v>163</v>
      </c>
      <c r="H2716" s="8">
        <v>45</v>
      </c>
      <c r="I2716" s="8" t="s">
        <v>165</v>
      </c>
      <c r="J2716" s="8">
        <v>47.5</v>
      </c>
    </row>
    <row r="2717" spans="1:10" x14ac:dyDescent="0.15">
      <c r="A2717" s="8">
        <v>2016</v>
      </c>
      <c r="B2717" s="9">
        <v>42561</v>
      </c>
      <c r="C2717" s="10">
        <v>121</v>
      </c>
      <c r="D2717" s="11">
        <v>47.066666666666663</v>
      </c>
      <c r="E2717" s="11">
        <v>52.933333333333337</v>
      </c>
      <c r="F2717" s="8">
        <v>48.7</v>
      </c>
      <c r="G2717" s="8" t="s">
        <v>163</v>
      </c>
      <c r="H2717" s="8">
        <v>45</v>
      </c>
      <c r="I2717" s="8" t="s">
        <v>165</v>
      </c>
      <c r="J2717" s="8">
        <v>47.5</v>
      </c>
    </row>
    <row r="2718" spans="1:10" x14ac:dyDescent="0.15">
      <c r="A2718" s="8">
        <v>2016</v>
      </c>
      <c r="B2718" s="9">
        <v>42562</v>
      </c>
      <c r="C2718" s="10">
        <v>120</v>
      </c>
      <c r="D2718" s="11">
        <v>47.066666666666663</v>
      </c>
      <c r="E2718" s="11">
        <v>52.933333333333337</v>
      </c>
      <c r="F2718" s="8">
        <v>48.7</v>
      </c>
      <c r="G2718" s="8" t="s">
        <v>163</v>
      </c>
      <c r="H2718" s="8">
        <v>45</v>
      </c>
      <c r="I2718" s="8" t="s">
        <v>165</v>
      </c>
      <c r="J2718" s="8">
        <v>47.5</v>
      </c>
    </row>
    <row r="2719" spans="1:10" x14ac:dyDescent="0.15">
      <c r="A2719" s="8">
        <v>2016</v>
      </c>
      <c r="B2719" s="9">
        <v>42563</v>
      </c>
      <c r="C2719" s="10">
        <v>119</v>
      </c>
      <c r="D2719" s="11">
        <v>47.066666666666663</v>
      </c>
      <c r="E2719" s="11">
        <v>52.933333333333337</v>
      </c>
      <c r="F2719" s="8">
        <v>48.7</v>
      </c>
      <c r="G2719" s="8" t="s">
        <v>163</v>
      </c>
      <c r="H2719" s="8">
        <v>45</v>
      </c>
      <c r="I2719" s="8" t="s">
        <v>165</v>
      </c>
      <c r="J2719" s="8">
        <v>47.5</v>
      </c>
    </row>
    <row r="2720" spans="1:10" x14ac:dyDescent="0.15">
      <c r="A2720" s="8">
        <v>2016</v>
      </c>
      <c r="B2720" s="9">
        <v>42564</v>
      </c>
      <c r="C2720" s="10">
        <v>118</v>
      </c>
      <c r="D2720" s="11">
        <v>47.066666666666663</v>
      </c>
      <c r="E2720" s="11">
        <v>52.933333333333337</v>
      </c>
      <c r="F2720" s="8">
        <v>48.7</v>
      </c>
      <c r="G2720" s="8" t="s">
        <v>163</v>
      </c>
      <c r="H2720" s="8">
        <v>45</v>
      </c>
      <c r="I2720" s="8" t="s">
        <v>165</v>
      </c>
      <c r="J2720" s="8">
        <v>47.5</v>
      </c>
    </row>
    <row r="2721" spans="1:10" x14ac:dyDescent="0.15">
      <c r="A2721" s="8">
        <v>2016</v>
      </c>
      <c r="B2721" s="9">
        <v>42565</v>
      </c>
      <c r="C2721" s="10">
        <v>117</v>
      </c>
      <c r="D2721" s="11">
        <v>47.066666666666663</v>
      </c>
      <c r="E2721" s="11">
        <v>52.933333333333337</v>
      </c>
      <c r="F2721" s="8">
        <v>48.7</v>
      </c>
      <c r="G2721" s="8" t="s">
        <v>163</v>
      </c>
      <c r="H2721" s="8">
        <v>45</v>
      </c>
      <c r="I2721" s="8" t="s">
        <v>165</v>
      </c>
      <c r="J2721" s="8">
        <v>47.5</v>
      </c>
    </row>
    <row r="2722" spans="1:10" x14ac:dyDescent="0.15">
      <c r="A2722" s="8">
        <v>2016</v>
      </c>
      <c r="B2722" s="9">
        <v>42566</v>
      </c>
      <c r="C2722" s="10">
        <v>116</v>
      </c>
      <c r="D2722" s="11">
        <v>47.066666666666663</v>
      </c>
      <c r="E2722" s="11">
        <v>52.933333333333337</v>
      </c>
      <c r="F2722" s="8">
        <v>48.7</v>
      </c>
      <c r="G2722" s="8" t="s">
        <v>163</v>
      </c>
      <c r="H2722" s="8">
        <v>45</v>
      </c>
      <c r="I2722" s="8" t="s">
        <v>165</v>
      </c>
      <c r="J2722" s="8">
        <v>47.5</v>
      </c>
    </row>
    <row r="2723" spans="1:10" x14ac:dyDescent="0.15">
      <c r="A2723" s="8">
        <v>2016</v>
      </c>
      <c r="B2723" s="9">
        <v>42567</v>
      </c>
      <c r="C2723" s="10">
        <v>115</v>
      </c>
      <c r="D2723" s="11">
        <v>47.066666666666663</v>
      </c>
      <c r="E2723" s="11">
        <v>52.933333333333337</v>
      </c>
      <c r="F2723" s="8">
        <v>48.7</v>
      </c>
      <c r="G2723" s="8" t="s">
        <v>163</v>
      </c>
      <c r="H2723" s="8">
        <v>45</v>
      </c>
      <c r="I2723" s="8" t="s">
        <v>165</v>
      </c>
      <c r="J2723" s="8">
        <v>47.5</v>
      </c>
    </row>
    <row r="2724" spans="1:10" x14ac:dyDescent="0.15">
      <c r="A2724" s="8">
        <v>2016</v>
      </c>
      <c r="B2724" s="9">
        <v>42568</v>
      </c>
      <c r="C2724" s="10">
        <v>114</v>
      </c>
      <c r="D2724" s="11">
        <v>47.066666666666663</v>
      </c>
      <c r="E2724" s="11">
        <v>52.933333333333337</v>
      </c>
      <c r="F2724" s="8">
        <v>48.7</v>
      </c>
      <c r="G2724" s="8" t="s">
        <v>163</v>
      </c>
      <c r="H2724" s="8">
        <v>45</v>
      </c>
      <c r="I2724" s="8" t="s">
        <v>165</v>
      </c>
      <c r="J2724" s="8">
        <v>47.5</v>
      </c>
    </row>
    <row r="2725" spans="1:10" x14ac:dyDescent="0.15">
      <c r="A2725" s="8">
        <v>2016</v>
      </c>
      <c r="B2725" s="9">
        <v>42569</v>
      </c>
      <c r="C2725" s="10">
        <v>113</v>
      </c>
      <c r="D2725" s="11">
        <v>47.066666666666663</v>
      </c>
      <c r="E2725" s="11">
        <v>52.933333333333337</v>
      </c>
      <c r="F2725" s="8">
        <v>48.7</v>
      </c>
      <c r="G2725" s="8" t="s">
        <v>163</v>
      </c>
      <c r="H2725" s="8">
        <v>45</v>
      </c>
      <c r="I2725" s="8" t="s">
        <v>165</v>
      </c>
      <c r="J2725" s="8">
        <v>47.5</v>
      </c>
    </row>
    <row r="2726" spans="1:10" x14ac:dyDescent="0.15">
      <c r="A2726" s="8">
        <v>2016</v>
      </c>
      <c r="B2726" s="9">
        <v>42570</v>
      </c>
      <c r="C2726" s="10">
        <v>112</v>
      </c>
      <c r="D2726" s="11">
        <v>47.066666666666663</v>
      </c>
      <c r="E2726" s="11">
        <v>52.933333333333337</v>
      </c>
      <c r="F2726" s="8">
        <v>48.7</v>
      </c>
      <c r="G2726" s="8" t="s">
        <v>163</v>
      </c>
      <c r="H2726" s="8">
        <v>45</v>
      </c>
      <c r="I2726" s="8" t="s">
        <v>165</v>
      </c>
      <c r="J2726" s="8">
        <v>47.5</v>
      </c>
    </row>
    <row r="2727" spans="1:10" x14ac:dyDescent="0.15">
      <c r="A2727" s="8">
        <v>2016</v>
      </c>
      <c r="B2727" s="9">
        <v>42571</v>
      </c>
      <c r="C2727" s="10">
        <v>111</v>
      </c>
      <c r="D2727" s="11">
        <v>47.066666666666663</v>
      </c>
      <c r="E2727" s="11">
        <v>52.933333333333337</v>
      </c>
      <c r="F2727" s="8">
        <v>48.7</v>
      </c>
      <c r="G2727" s="8" t="s">
        <v>163</v>
      </c>
      <c r="H2727" s="8">
        <v>45</v>
      </c>
      <c r="I2727" s="8" t="s">
        <v>165</v>
      </c>
      <c r="J2727" s="8">
        <v>47.5</v>
      </c>
    </row>
    <row r="2728" spans="1:10" x14ac:dyDescent="0.15">
      <c r="A2728" s="8">
        <v>2016</v>
      </c>
      <c r="B2728" s="9">
        <v>42572</v>
      </c>
      <c r="C2728" s="10">
        <v>110</v>
      </c>
      <c r="D2728" s="11">
        <v>47.066666666666663</v>
      </c>
      <c r="E2728" s="11">
        <v>52.933333333333337</v>
      </c>
      <c r="F2728" s="8">
        <v>48.7</v>
      </c>
      <c r="G2728" s="8" t="s">
        <v>163</v>
      </c>
      <c r="H2728" s="8">
        <v>45</v>
      </c>
      <c r="I2728" s="8" t="s">
        <v>165</v>
      </c>
      <c r="J2728" s="8">
        <v>47.5</v>
      </c>
    </row>
    <row r="2729" spans="1:10" x14ac:dyDescent="0.15">
      <c r="A2729" s="8">
        <v>2016</v>
      </c>
      <c r="B2729" s="9">
        <v>42573</v>
      </c>
      <c r="C2729" s="10">
        <v>109</v>
      </c>
      <c r="D2729" s="11">
        <v>47.066666666666663</v>
      </c>
      <c r="E2729" s="11">
        <v>52.933333333333337</v>
      </c>
      <c r="F2729" s="8">
        <v>48.7</v>
      </c>
      <c r="G2729" s="8" t="s">
        <v>163</v>
      </c>
      <c r="H2729" s="8">
        <v>45</v>
      </c>
      <c r="I2729" s="8" t="s">
        <v>165</v>
      </c>
      <c r="J2729" s="8">
        <v>47.5</v>
      </c>
    </row>
    <row r="2730" spans="1:10" x14ac:dyDescent="0.15">
      <c r="A2730" s="8">
        <v>2016</v>
      </c>
      <c r="B2730" s="9">
        <v>42574</v>
      </c>
      <c r="C2730" s="10">
        <v>108</v>
      </c>
      <c r="D2730" s="11">
        <v>47.066666666666663</v>
      </c>
      <c r="E2730" s="11">
        <v>52.933333333333337</v>
      </c>
      <c r="F2730" s="8">
        <v>48.7</v>
      </c>
      <c r="G2730" s="8" t="s">
        <v>163</v>
      </c>
      <c r="H2730" s="8">
        <v>45</v>
      </c>
      <c r="I2730" s="8" t="s">
        <v>165</v>
      </c>
      <c r="J2730" s="8">
        <v>47.5</v>
      </c>
    </row>
    <row r="2731" spans="1:10" x14ac:dyDescent="0.15">
      <c r="A2731" s="8">
        <v>2016</v>
      </c>
      <c r="B2731" s="9">
        <v>42575</v>
      </c>
      <c r="C2731" s="10">
        <v>107</v>
      </c>
      <c r="D2731" s="11">
        <v>47.066666666666663</v>
      </c>
      <c r="E2731" s="11">
        <v>52.933333333333337</v>
      </c>
      <c r="F2731" s="8">
        <v>48.7</v>
      </c>
      <c r="G2731" s="8" t="s">
        <v>163</v>
      </c>
      <c r="H2731" s="8">
        <v>45</v>
      </c>
      <c r="I2731" s="8" t="s">
        <v>165</v>
      </c>
      <c r="J2731" s="8">
        <v>47.5</v>
      </c>
    </row>
    <row r="2732" spans="1:10" x14ac:dyDescent="0.15">
      <c r="A2732" s="8">
        <v>2016</v>
      </c>
      <c r="B2732" s="9">
        <v>42576</v>
      </c>
      <c r="C2732" s="10">
        <v>106</v>
      </c>
      <c r="D2732" s="11">
        <v>47.066666666666663</v>
      </c>
      <c r="E2732" s="11">
        <v>52.933333333333337</v>
      </c>
      <c r="F2732" s="8">
        <v>48.7</v>
      </c>
      <c r="G2732" s="8" t="s">
        <v>163</v>
      </c>
      <c r="H2732" s="8">
        <v>45</v>
      </c>
      <c r="I2732" s="8" t="s">
        <v>165</v>
      </c>
      <c r="J2732" s="8">
        <v>47.5</v>
      </c>
    </row>
    <row r="2733" spans="1:10" x14ac:dyDescent="0.15">
      <c r="A2733" s="8">
        <v>2016</v>
      </c>
      <c r="B2733" s="9">
        <v>42577</v>
      </c>
      <c r="C2733" s="10">
        <v>105</v>
      </c>
      <c r="D2733" s="11">
        <v>47.066666666666663</v>
      </c>
      <c r="E2733" s="11">
        <v>52.933333333333337</v>
      </c>
      <c r="F2733" s="8">
        <v>48.7</v>
      </c>
      <c r="G2733" s="8" t="s">
        <v>163</v>
      </c>
      <c r="H2733" s="8">
        <v>45</v>
      </c>
      <c r="I2733" s="8" t="s">
        <v>165</v>
      </c>
      <c r="J2733" s="8">
        <v>47.5</v>
      </c>
    </row>
    <row r="2734" spans="1:10" x14ac:dyDescent="0.15">
      <c r="A2734" s="8">
        <v>2016</v>
      </c>
      <c r="B2734" s="9">
        <v>42578</v>
      </c>
      <c r="C2734" s="10">
        <v>104</v>
      </c>
      <c r="D2734" s="11">
        <v>47.066666666666663</v>
      </c>
      <c r="E2734" s="11">
        <v>52.933333333333337</v>
      </c>
      <c r="F2734" s="8">
        <v>48.7</v>
      </c>
      <c r="G2734" s="8" t="s">
        <v>163</v>
      </c>
      <c r="H2734" s="8">
        <v>45</v>
      </c>
      <c r="I2734" s="8" t="s">
        <v>165</v>
      </c>
      <c r="J2734" s="8">
        <v>47.5</v>
      </c>
    </row>
    <row r="2735" spans="1:10" x14ac:dyDescent="0.15">
      <c r="A2735" s="8">
        <v>2016</v>
      </c>
      <c r="B2735" s="9">
        <v>42579</v>
      </c>
      <c r="C2735" s="10">
        <v>103</v>
      </c>
      <c r="D2735" s="11">
        <v>47.066666666666663</v>
      </c>
      <c r="E2735" s="11">
        <v>52.933333333333337</v>
      </c>
      <c r="F2735" s="8">
        <v>48.7</v>
      </c>
      <c r="G2735" s="8" t="s">
        <v>163</v>
      </c>
      <c r="H2735" s="8">
        <v>45</v>
      </c>
      <c r="I2735" s="8" t="s">
        <v>165</v>
      </c>
      <c r="J2735" s="8">
        <v>47.5</v>
      </c>
    </row>
    <row r="2736" spans="1:10" x14ac:dyDescent="0.15">
      <c r="A2736" s="8">
        <v>2016</v>
      </c>
      <c r="B2736" s="9">
        <v>42580</v>
      </c>
      <c r="C2736" s="10">
        <v>102</v>
      </c>
      <c r="D2736" s="11">
        <v>46.699999999999996</v>
      </c>
      <c r="E2736" s="11">
        <v>53.300000000000004</v>
      </c>
      <c r="F2736" s="8">
        <v>48.6</v>
      </c>
      <c r="G2736" s="8" t="s">
        <v>163</v>
      </c>
      <c r="H2736" s="8">
        <v>44</v>
      </c>
      <c r="I2736" s="8" t="s">
        <v>165</v>
      </c>
      <c r="J2736" s="8">
        <v>47.5</v>
      </c>
    </row>
    <row r="2737" spans="1:10" x14ac:dyDescent="0.15">
      <c r="A2737" s="8">
        <v>2016</v>
      </c>
      <c r="B2737" s="9">
        <v>42581</v>
      </c>
      <c r="C2737" s="10">
        <v>101</v>
      </c>
      <c r="D2737" s="11">
        <v>46.699999999999996</v>
      </c>
      <c r="E2737" s="11">
        <v>53.300000000000004</v>
      </c>
      <c r="F2737" s="8">
        <v>48.6</v>
      </c>
      <c r="G2737" s="8" t="s">
        <v>163</v>
      </c>
      <c r="H2737" s="8">
        <v>44</v>
      </c>
      <c r="I2737" s="8" t="s">
        <v>165</v>
      </c>
      <c r="J2737" s="8">
        <v>47.5</v>
      </c>
    </row>
    <row r="2738" spans="1:10" x14ac:dyDescent="0.15">
      <c r="A2738" s="8">
        <v>2016</v>
      </c>
      <c r="B2738" s="9">
        <v>42582</v>
      </c>
      <c r="C2738" s="10">
        <v>100</v>
      </c>
      <c r="D2738" s="11">
        <v>46.699999999999996</v>
      </c>
      <c r="E2738" s="11">
        <v>53.300000000000004</v>
      </c>
      <c r="F2738" s="8">
        <v>48.6</v>
      </c>
      <c r="G2738" s="8" t="s">
        <v>163</v>
      </c>
      <c r="H2738" s="8">
        <v>44</v>
      </c>
      <c r="I2738" s="8" t="s">
        <v>165</v>
      </c>
      <c r="J2738" s="8">
        <v>47.5</v>
      </c>
    </row>
    <row r="2739" spans="1:10" x14ac:dyDescent="0.15">
      <c r="A2739" s="8">
        <v>2016</v>
      </c>
      <c r="B2739" s="9">
        <v>42583</v>
      </c>
      <c r="C2739" s="10">
        <v>99</v>
      </c>
      <c r="D2739" s="11">
        <v>46.699999999999996</v>
      </c>
      <c r="E2739" s="11">
        <v>53.300000000000004</v>
      </c>
      <c r="F2739" s="8">
        <v>48.6</v>
      </c>
      <c r="G2739" s="8" t="s">
        <v>163</v>
      </c>
      <c r="H2739" s="8">
        <v>44</v>
      </c>
      <c r="I2739" s="8" t="s">
        <v>165</v>
      </c>
      <c r="J2739" s="8">
        <v>47.5</v>
      </c>
    </row>
    <row r="2740" spans="1:10" x14ac:dyDescent="0.15">
      <c r="A2740" s="8">
        <v>2016</v>
      </c>
      <c r="B2740" s="9">
        <v>42584</v>
      </c>
      <c r="C2740" s="10">
        <v>98</v>
      </c>
      <c r="D2740" s="11">
        <v>46.699999999999996</v>
      </c>
      <c r="E2740" s="11">
        <v>53.300000000000004</v>
      </c>
      <c r="F2740" s="8">
        <v>48.6</v>
      </c>
      <c r="G2740" s="8" t="s">
        <v>163</v>
      </c>
      <c r="H2740" s="8">
        <v>44</v>
      </c>
      <c r="I2740" s="8" t="s">
        <v>165</v>
      </c>
      <c r="J2740" s="8">
        <v>47.5</v>
      </c>
    </row>
    <row r="2741" spans="1:10" x14ac:dyDescent="0.15">
      <c r="A2741" s="8">
        <v>2016</v>
      </c>
      <c r="B2741" s="9">
        <v>42585</v>
      </c>
      <c r="C2741" s="10">
        <v>97</v>
      </c>
      <c r="D2741" s="11">
        <v>46.699999999999996</v>
      </c>
      <c r="E2741" s="11">
        <v>53.300000000000004</v>
      </c>
      <c r="F2741" s="8">
        <v>48.6</v>
      </c>
      <c r="G2741" s="8" t="s">
        <v>163</v>
      </c>
      <c r="H2741" s="8">
        <v>44</v>
      </c>
      <c r="I2741" s="8" t="s">
        <v>165</v>
      </c>
      <c r="J2741" s="8">
        <v>47.5</v>
      </c>
    </row>
    <row r="2742" spans="1:10" x14ac:dyDescent="0.15">
      <c r="A2742" s="8">
        <v>2016</v>
      </c>
      <c r="B2742" s="9">
        <v>42586</v>
      </c>
      <c r="C2742" s="10">
        <v>96</v>
      </c>
      <c r="D2742" s="11">
        <v>46.699999999999996</v>
      </c>
      <c r="E2742" s="11">
        <v>53.300000000000004</v>
      </c>
      <c r="F2742" s="8">
        <v>48.6</v>
      </c>
      <c r="G2742" s="8" t="s">
        <v>163</v>
      </c>
      <c r="H2742" s="8">
        <v>44</v>
      </c>
      <c r="I2742" s="8" t="s">
        <v>165</v>
      </c>
      <c r="J2742" s="8">
        <v>47.5</v>
      </c>
    </row>
    <row r="2743" spans="1:10" x14ac:dyDescent="0.15">
      <c r="A2743" s="8">
        <v>2016</v>
      </c>
      <c r="B2743" s="9">
        <v>42587</v>
      </c>
      <c r="C2743" s="10">
        <v>95</v>
      </c>
      <c r="D2743" s="11">
        <v>46.699999999999996</v>
      </c>
      <c r="E2743" s="11">
        <v>53.300000000000004</v>
      </c>
      <c r="F2743" s="8">
        <v>48.6</v>
      </c>
      <c r="G2743" s="8" t="s">
        <v>163</v>
      </c>
      <c r="H2743" s="8">
        <v>44</v>
      </c>
      <c r="I2743" s="8" t="s">
        <v>165</v>
      </c>
      <c r="J2743" s="8">
        <v>47.5</v>
      </c>
    </row>
    <row r="2744" spans="1:10" x14ac:dyDescent="0.15">
      <c r="A2744" s="8">
        <v>2016</v>
      </c>
      <c r="B2744" s="9">
        <v>42588</v>
      </c>
      <c r="C2744" s="10">
        <v>94</v>
      </c>
      <c r="D2744" s="11">
        <v>46.699999999999996</v>
      </c>
      <c r="E2744" s="11">
        <v>53.300000000000004</v>
      </c>
      <c r="F2744" s="8">
        <v>48.6</v>
      </c>
      <c r="G2744" s="8" t="s">
        <v>163</v>
      </c>
      <c r="H2744" s="8">
        <v>44</v>
      </c>
      <c r="I2744" s="8" t="s">
        <v>165</v>
      </c>
      <c r="J2744" s="8">
        <v>47.5</v>
      </c>
    </row>
    <row r="2745" spans="1:10" x14ac:dyDescent="0.15">
      <c r="A2745" s="8">
        <v>2016</v>
      </c>
      <c r="B2745" s="9">
        <v>42589</v>
      </c>
      <c r="C2745" s="10">
        <v>93</v>
      </c>
      <c r="D2745" s="11">
        <v>46.699999999999996</v>
      </c>
      <c r="E2745" s="11">
        <v>53.300000000000004</v>
      </c>
      <c r="F2745" s="8">
        <v>48.6</v>
      </c>
      <c r="G2745" s="8" t="s">
        <v>163</v>
      </c>
      <c r="H2745" s="8">
        <v>44</v>
      </c>
      <c r="I2745" s="8" t="s">
        <v>165</v>
      </c>
      <c r="J2745" s="8">
        <v>47.5</v>
      </c>
    </row>
    <row r="2746" spans="1:10" x14ac:dyDescent="0.15">
      <c r="A2746" s="8">
        <v>2016</v>
      </c>
      <c r="B2746" s="9">
        <v>42590</v>
      </c>
      <c r="C2746" s="10">
        <v>92</v>
      </c>
      <c r="D2746" s="11">
        <v>46.699999999999996</v>
      </c>
      <c r="E2746" s="11">
        <v>53.300000000000004</v>
      </c>
      <c r="F2746" s="8">
        <v>48.6</v>
      </c>
      <c r="G2746" s="8" t="s">
        <v>163</v>
      </c>
      <c r="H2746" s="8">
        <v>44</v>
      </c>
      <c r="I2746" s="8" t="s">
        <v>165</v>
      </c>
      <c r="J2746" s="8">
        <v>47.5</v>
      </c>
    </row>
    <row r="2747" spans="1:10" x14ac:dyDescent="0.15">
      <c r="A2747" s="8">
        <v>2016</v>
      </c>
      <c r="B2747" s="9">
        <v>42591</v>
      </c>
      <c r="C2747" s="10">
        <v>91</v>
      </c>
      <c r="D2747" s="11">
        <v>46.699999999999996</v>
      </c>
      <c r="E2747" s="11">
        <v>53.300000000000004</v>
      </c>
      <c r="F2747" s="8">
        <v>48.6</v>
      </c>
      <c r="G2747" s="8" t="s">
        <v>163</v>
      </c>
      <c r="H2747" s="8">
        <v>44</v>
      </c>
      <c r="I2747" s="8" t="s">
        <v>165</v>
      </c>
      <c r="J2747" s="8">
        <v>47.5</v>
      </c>
    </row>
    <row r="2748" spans="1:10" x14ac:dyDescent="0.15">
      <c r="A2748" s="8">
        <v>2016</v>
      </c>
      <c r="B2748" s="9">
        <v>42592</v>
      </c>
      <c r="C2748" s="10">
        <v>90</v>
      </c>
      <c r="D2748" s="11">
        <v>46.699999999999996</v>
      </c>
      <c r="E2748" s="11">
        <v>53.300000000000004</v>
      </c>
      <c r="F2748" s="8">
        <v>48.6</v>
      </c>
      <c r="G2748" s="8" t="s">
        <v>163</v>
      </c>
      <c r="H2748" s="8">
        <v>44</v>
      </c>
      <c r="I2748" s="8" t="s">
        <v>165</v>
      </c>
      <c r="J2748" s="8">
        <v>47.5</v>
      </c>
    </row>
    <row r="2749" spans="1:10" x14ac:dyDescent="0.15">
      <c r="A2749" s="8">
        <v>2016</v>
      </c>
      <c r="B2749" s="9">
        <v>42593</v>
      </c>
      <c r="C2749" s="10">
        <v>89</v>
      </c>
      <c r="D2749" s="11">
        <v>47.075000000000003</v>
      </c>
      <c r="E2749" s="11">
        <v>52.924999999999997</v>
      </c>
      <c r="F2749" s="8">
        <v>48.6</v>
      </c>
      <c r="G2749" s="8">
        <v>48.2</v>
      </c>
      <c r="H2749" s="8">
        <v>44</v>
      </c>
      <c r="I2749" s="8" t="s">
        <v>165</v>
      </c>
      <c r="J2749" s="8">
        <v>47.5</v>
      </c>
    </row>
    <row r="2750" spans="1:10" x14ac:dyDescent="0.15">
      <c r="A2750" s="8">
        <v>2016</v>
      </c>
      <c r="B2750" s="9">
        <v>42594</v>
      </c>
      <c r="C2750" s="10">
        <v>88</v>
      </c>
      <c r="D2750" s="11">
        <v>47.075000000000003</v>
      </c>
      <c r="E2750" s="11">
        <v>52.924999999999997</v>
      </c>
      <c r="F2750" s="8">
        <v>48.6</v>
      </c>
      <c r="G2750" s="8">
        <v>48.2</v>
      </c>
      <c r="H2750" s="8">
        <v>44</v>
      </c>
      <c r="I2750" s="8" t="s">
        <v>165</v>
      </c>
      <c r="J2750" s="8">
        <v>47.5</v>
      </c>
    </row>
    <row r="2751" spans="1:10" x14ac:dyDescent="0.15">
      <c r="A2751" s="8">
        <v>2016</v>
      </c>
      <c r="B2751" s="9">
        <v>42595</v>
      </c>
      <c r="C2751" s="10">
        <v>87</v>
      </c>
      <c r="D2751" s="11">
        <v>47.075000000000003</v>
      </c>
      <c r="E2751" s="11">
        <v>52.924999999999997</v>
      </c>
      <c r="F2751" s="8">
        <v>48.6</v>
      </c>
      <c r="G2751" s="8">
        <v>48.2</v>
      </c>
      <c r="H2751" s="8">
        <v>44</v>
      </c>
      <c r="I2751" s="8" t="s">
        <v>165</v>
      </c>
      <c r="J2751" s="8">
        <v>47.5</v>
      </c>
    </row>
    <row r="2752" spans="1:10" x14ac:dyDescent="0.15">
      <c r="A2752" s="8">
        <v>2016</v>
      </c>
      <c r="B2752" s="9">
        <v>42596</v>
      </c>
      <c r="C2752" s="10">
        <v>86</v>
      </c>
      <c r="D2752" s="11">
        <v>47.075000000000003</v>
      </c>
      <c r="E2752" s="11">
        <v>52.924999999999997</v>
      </c>
      <c r="F2752" s="8">
        <v>48.6</v>
      </c>
      <c r="G2752" s="8">
        <v>48.2</v>
      </c>
      <c r="H2752" s="8">
        <v>44</v>
      </c>
      <c r="I2752" s="8" t="s">
        <v>165</v>
      </c>
      <c r="J2752" s="8">
        <v>47.5</v>
      </c>
    </row>
    <row r="2753" spans="1:10" x14ac:dyDescent="0.15">
      <c r="A2753" s="8">
        <v>2016</v>
      </c>
      <c r="B2753" s="9">
        <v>42597</v>
      </c>
      <c r="C2753" s="10">
        <v>85</v>
      </c>
      <c r="D2753" s="11">
        <v>47.075000000000003</v>
      </c>
      <c r="E2753" s="11">
        <v>52.924999999999997</v>
      </c>
      <c r="F2753" s="8">
        <v>48.6</v>
      </c>
      <c r="G2753" s="8">
        <v>48.2</v>
      </c>
      <c r="H2753" s="8">
        <v>44</v>
      </c>
      <c r="I2753" s="8" t="s">
        <v>165</v>
      </c>
      <c r="J2753" s="8">
        <v>47.5</v>
      </c>
    </row>
    <row r="2754" spans="1:10" x14ac:dyDescent="0.15">
      <c r="A2754" s="8">
        <v>2016</v>
      </c>
      <c r="B2754" s="9">
        <v>42598</v>
      </c>
      <c r="C2754" s="10">
        <v>84</v>
      </c>
      <c r="D2754" s="11">
        <v>47.075000000000003</v>
      </c>
      <c r="E2754" s="11">
        <v>52.924999999999997</v>
      </c>
      <c r="F2754" s="8">
        <v>48.6</v>
      </c>
      <c r="G2754" s="8">
        <v>48.2</v>
      </c>
      <c r="H2754" s="8">
        <v>44</v>
      </c>
      <c r="I2754" s="8" t="s">
        <v>165</v>
      </c>
      <c r="J2754" s="8">
        <v>47.5</v>
      </c>
    </row>
    <row r="2755" spans="1:10" x14ac:dyDescent="0.15">
      <c r="A2755" s="8">
        <v>2016</v>
      </c>
      <c r="B2755" s="9">
        <v>42599</v>
      </c>
      <c r="C2755" s="10">
        <v>83</v>
      </c>
      <c r="D2755" s="11">
        <v>47.075000000000003</v>
      </c>
      <c r="E2755" s="11">
        <v>52.924999999999997</v>
      </c>
      <c r="F2755" s="8">
        <v>48.6</v>
      </c>
      <c r="G2755" s="8">
        <v>48.2</v>
      </c>
      <c r="H2755" s="8">
        <v>44</v>
      </c>
      <c r="I2755" s="8" t="s">
        <v>165</v>
      </c>
      <c r="J2755" s="8">
        <v>47.5</v>
      </c>
    </row>
    <row r="2756" spans="1:10" x14ac:dyDescent="0.15">
      <c r="A2756" s="8">
        <v>2016</v>
      </c>
      <c r="B2756" s="9">
        <v>42600</v>
      </c>
      <c r="C2756" s="10">
        <v>82</v>
      </c>
      <c r="D2756" s="11">
        <v>47.075000000000003</v>
      </c>
      <c r="E2756" s="11">
        <v>52.924999999999997</v>
      </c>
      <c r="F2756" s="8">
        <v>48.6</v>
      </c>
      <c r="G2756" s="8">
        <v>48.2</v>
      </c>
      <c r="H2756" s="8">
        <v>44</v>
      </c>
      <c r="I2756" s="8" t="s">
        <v>165</v>
      </c>
      <c r="J2756" s="8">
        <v>47.5</v>
      </c>
    </row>
    <row r="2757" spans="1:10" x14ac:dyDescent="0.15">
      <c r="A2757" s="8">
        <v>2016</v>
      </c>
      <c r="B2757" s="9">
        <v>42601</v>
      </c>
      <c r="C2757" s="10">
        <v>81</v>
      </c>
      <c r="D2757" s="11">
        <v>47.075000000000003</v>
      </c>
      <c r="E2757" s="11">
        <v>52.924999999999997</v>
      </c>
      <c r="F2757" s="8">
        <v>48.6</v>
      </c>
      <c r="G2757" s="8">
        <v>48.2</v>
      </c>
      <c r="H2757" s="8">
        <v>44</v>
      </c>
      <c r="I2757" s="8" t="s">
        <v>165</v>
      </c>
      <c r="J2757" s="8">
        <v>47.5</v>
      </c>
    </row>
    <row r="2758" spans="1:10" x14ac:dyDescent="0.15">
      <c r="A2758" s="8">
        <v>2016</v>
      </c>
      <c r="B2758" s="9">
        <v>42602</v>
      </c>
      <c r="C2758" s="10">
        <v>80</v>
      </c>
      <c r="D2758" s="11">
        <v>47.075000000000003</v>
      </c>
      <c r="E2758" s="11">
        <v>52.924999999999997</v>
      </c>
      <c r="F2758" s="8">
        <v>48.6</v>
      </c>
      <c r="G2758" s="8">
        <v>48.2</v>
      </c>
      <c r="H2758" s="8">
        <v>44</v>
      </c>
      <c r="I2758" s="8" t="s">
        <v>165</v>
      </c>
      <c r="J2758" s="8">
        <v>47.5</v>
      </c>
    </row>
    <row r="2759" spans="1:10" x14ac:dyDescent="0.15">
      <c r="A2759" s="8">
        <v>2016</v>
      </c>
      <c r="B2759" s="9">
        <v>42603</v>
      </c>
      <c r="C2759" s="10">
        <v>79</v>
      </c>
      <c r="D2759" s="11">
        <v>47.075000000000003</v>
      </c>
      <c r="E2759" s="11">
        <v>52.924999999999997</v>
      </c>
      <c r="F2759" s="8">
        <v>48.6</v>
      </c>
      <c r="G2759" s="8">
        <v>48.2</v>
      </c>
      <c r="H2759" s="8">
        <v>44</v>
      </c>
      <c r="I2759" s="8" t="s">
        <v>165</v>
      </c>
      <c r="J2759" s="8">
        <v>47.5</v>
      </c>
    </row>
    <row r="2760" spans="1:10" x14ac:dyDescent="0.15">
      <c r="A2760" s="8">
        <v>2016</v>
      </c>
      <c r="B2760" s="9">
        <v>42604</v>
      </c>
      <c r="C2760" s="10">
        <v>78</v>
      </c>
      <c r="D2760" s="11">
        <v>47.075000000000003</v>
      </c>
      <c r="E2760" s="11">
        <v>52.924999999999997</v>
      </c>
      <c r="F2760" s="8">
        <v>48.6</v>
      </c>
      <c r="G2760" s="8">
        <v>48.2</v>
      </c>
      <c r="H2760" s="8">
        <v>44</v>
      </c>
      <c r="I2760" s="8" t="s">
        <v>165</v>
      </c>
      <c r="J2760" s="8">
        <v>47.5</v>
      </c>
    </row>
    <row r="2761" spans="1:10" x14ac:dyDescent="0.15">
      <c r="A2761" s="8">
        <v>2016</v>
      </c>
      <c r="B2761" s="9">
        <v>42605</v>
      </c>
      <c r="C2761" s="10">
        <v>77</v>
      </c>
      <c r="D2761" s="11">
        <v>47.075000000000003</v>
      </c>
      <c r="E2761" s="11">
        <v>52.924999999999997</v>
      </c>
      <c r="F2761" s="8">
        <v>48.6</v>
      </c>
      <c r="G2761" s="8">
        <v>48.2</v>
      </c>
      <c r="H2761" s="8">
        <v>44</v>
      </c>
      <c r="I2761" s="8" t="s">
        <v>165</v>
      </c>
      <c r="J2761" s="8">
        <v>47.5</v>
      </c>
    </row>
    <row r="2762" spans="1:10" x14ac:dyDescent="0.15">
      <c r="A2762" s="8">
        <v>2016</v>
      </c>
      <c r="B2762" s="9">
        <v>42606</v>
      </c>
      <c r="C2762" s="10">
        <v>76</v>
      </c>
      <c r="D2762" s="11">
        <v>47.075000000000003</v>
      </c>
      <c r="E2762" s="11">
        <v>52.924999999999997</v>
      </c>
      <c r="F2762" s="8">
        <v>48.6</v>
      </c>
      <c r="G2762" s="8">
        <v>48.2</v>
      </c>
      <c r="H2762" s="8">
        <v>44</v>
      </c>
      <c r="I2762" s="8" t="s">
        <v>165</v>
      </c>
      <c r="J2762" s="8">
        <v>47.5</v>
      </c>
    </row>
    <row r="2763" spans="1:10" x14ac:dyDescent="0.15">
      <c r="A2763" s="8">
        <v>2016</v>
      </c>
      <c r="B2763" s="9">
        <v>42607</v>
      </c>
      <c r="C2763" s="10">
        <v>75</v>
      </c>
      <c r="D2763" s="11">
        <v>47.075000000000003</v>
      </c>
      <c r="E2763" s="11">
        <v>52.924999999999997</v>
      </c>
      <c r="F2763" s="8">
        <v>48.6</v>
      </c>
      <c r="G2763" s="8">
        <v>48.2</v>
      </c>
      <c r="H2763" s="8">
        <v>44</v>
      </c>
      <c r="I2763" s="8" t="s">
        <v>165</v>
      </c>
      <c r="J2763" s="8">
        <v>47.5</v>
      </c>
    </row>
    <row r="2764" spans="1:10" x14ac:dyDescent="0.15">
      <c r="A2764" s="8">
        <v>2016</v>
      </c>
      <c r="B2764" s="9">
        <v>42608</v>
      </c>
      <c r="C2764" s="10">
        <v>74</v>
      </c>
      <c r="D2764" s="11">
        <v>47.075000000000003</v>
      </c>
      <c r="E2764" s="11">
        <v>52.924999999999997</v>
      </c>
      <c r="F2764" s="8">
        <v>48.6</v>
      </c>
      <c r="G2764" s="8">
        <v>48.2</v>
      </c>
      <c r="H2764" s="8">
        <v>44</v>
      </c>
      <c r="I2764" s="8" t="s">
        <v>165</v>
      </c>
      <c r="J2764" s="8">
        <v>47.5</v>
      </c>
    </row>
    <row r="2765" spans="1:10" x14ac:dyDescent="0.15">
      <c r="A2765" s="8">
        <v>2016</v>
      </c>
      <c r="B2765" s="9">
        <v>42609</v>
      </c>
      <c r="C2765" s="10">
        <v>73</v>
      </c>
      <c r="D2765" s="11">
        <v>47.075000000000003</v>
      </c>
      <c r="E2765" s="11">
        <v>52.924999999999997</v>
      </c>
      <c r="F2765" s="8">
        <v>48.6</v>
      </c>
      <c r="G2765" s="8">
        <v>48.2</v>
      </c>
      <c r="H2765" s="8">
        <v>44</v>
      </c>
      <c r="I2765" s="8" t="s">
        <v>165</v>
      </c>
      <c r="J2765" s="8">
        <v>47.5</v>
      </c>
    </row>
    <row r="2766" spans="1:10" x14ac:dyDescent="0.15">
      <c r="A2766" s="8">
        <v>2016</v>
      </c>
      <c r="B2766" s="9">
        <v>42610</v>
      </c>
      <c r="C2766" s="10">
        <v>72</v>
      </c>
      <c r="D2766" s="11">
        <v>47.075000000000003</v>
      </c>
      <c r="E2766" s="11">
        <v>52.924999999999997</v>
      </c>
      <c r="F2766" s="8">
        <v>48.6</v>
      </c>
      <c r="G2766" s="8">
        <v>48.2</v>
      </c>
      <c r="H2766" s="8">
        <v>44</v>
      </c>
      <c r="I2766" s="8" t="s">
        <v>165</v>
      </c>
      <c r="J2766" s="8">
        <v>47.5</v>
      </c>
    </row>
    <row r="2767" spans="1:10" x14ac:dyDescent="0.15">
      <c r="A2767" s="8">
        <v>2016</v>
      </c>
      <c r="B2767" s="9">
        <v>42611</v>
      </c>
      <c r="C2767" s="10">
        <v>71</v>
      </c>
      <c r="D2767" s="11">
        <v>47.075000000000003</v>
      </c>
      <c r="E2767" s="11">
        <v>52.924999999999997</v>
      </c>
      <c r="F2767" s="8">
        <v>48.6</v>
      </c>
      <c r="G2767" s="8">
        <v>48.2</v>
      </c>
      <c r="H2767" s="8">
        <v>44</v>
      </c>
      <c r="I2767" s="8" t="s">
        <v>165</v>
      </c>
      <c r="J2767" s="8">
        <v>47.5</v>
      </c>
    </row>
    <row r="2768" spans="1:10" x14ac:dyDescent="0.15">
      <c r="A2768" s="8">
        <v>2016</v>
      </c>
      <c r="B2768" s="9">
        <v>42612</v>
      </c>
      <c r="C2768" s="10">
        <v>70</v>
      </c>
      <c r="D2768" s="11">
        <v>47.075000000000003</v>
      </c>
      <c r="E2768" s="11">
        <v>52.924999999999997</v>
      </c>
      <c r="F2768" s="8">
        <v>48.6</v>
      </c>
      <c r="G2768" s="8">
        <v>48.2</v>
      </c>
      <c r="H2768" s="8">
        <v>44</v>
      </c>
      <c r="I2768" s="8" t="s">
        <v>165</v>
      </c>
      <c r="J2768" s="8">
        <v>47.5</v>
      </c>
    </row>
    <row r="2769" spans="1:10" x14ac:dyDescent="0.15">
      <c r="A2769" s="8">
        <v>2016</v>
      </c>
      <c r="B2769" s="9">
        <v>42613</v>
      </c>
      <c r="C2769" s="10">
        <v>69</v>
      </c>
      <c r="D2769" s="11">
        <v>47.075000000000003</v>
      </c>
      <c r="E2769" s="11">
        <v>52.924999999999997</v>
      </c>
      <c r="F2769" s="8">
        <v>48.6</v>
      </c>
      <c r="G2769" s="8">
        <v>48.2</v>
      </c>
      <c r="H2769" s="8">
        <v>44</v>
      </c>
      <c r="I2769" s="8" t="s">
        <v>165</v>
      </c>
      <c r="J2769" s="8">
        <v>47.5</v>
      </c>
    </row>
    <row r="2770" spans="1:10" x14ac:dyDescent="0.15">
      <c r="A2770" s="8">
        <v>2016</v>
      </c>
      <c r="B2770" s="9">
        <v>42614</v>
      </c>
      <c r="C2770" s="10">
        <v>68</v>
      </c>
      <c r="D2770" s="11">
        <v>47.075000000000003</v>
      </c>
      <c r="E2770" s="11">
        <v>52.924999999999997</v>
      </c>
      <c r="F2770" s="8">
        <v>48.6</v>
      </c>
      <c r="G2770" s="8">
        <v>48.2</v>
      </c>
      <c r="H2770" s="8">
        <v>44</v>
      </c>
      <c r="I2770" s="8" t="s">
        <v>165</v>
      </c>
      <c r="J2770" s="8">
        <v>47.5</v>
      </c>
    </row>
    <row r="2771" spans="1:10" x14ac:dyDescent="0.15">
      <c r="A2771" s="8">
        <v>2016</v>
      </c>
      <c r="B2771" s="9">
        <v>42615</v>
      </c>
      <c r="C2771" s="10">
        <v>67</v>
      </c>
      <c r="D2771" s="11">
        <v>47.075000000000003</v>
      </c>
      <c r="E2771" s="11">
        <v>52.924999999999997</v>
      </c>
      <c r="F2771" s="8">
        <v>48.6</v>
      </c>
      <c r="G2771" s="8">
        <v>48.2</v>
      </c>
      <c r="H2771" s="8">
        <v>44</v>
      </c>
      <c r="I2771" s="8" t="s">
        <v>165</v>
      </c>
      <c r="J2771" s="8">
        <v>47.5</v>
      </c>
    </row>
    <row r="2772" spans="1:10" x14ac:dyDescent="0.15">
      <c r="A2772" s="8">
        <v>2016</v>
      </c>
      <c r="B2772" s="9">
        <v>42616</v>
      </c>
      <c r="C2772" s="10">
        <v>66</v>
      </c>
      <c r="D2772" s="11">
        <v>47.075000000000003</v>
      </c>
      <c r="E2772" s="11">
        <v>52.924999999999997</v>
      </c>
      <c r="F2772" s="8">
        <v>48.6</v>
      </c>
      <c r="G2772" s="8">
        <v>48.2</v>
      </c>
      <c r="H2772" s="8">
        <v>44</v>
      </c>
      <c r="I2772" s="8" t="s">
        <v>165</v>
      </c>
      <c r="J2772" s="8">
        <v>47.5</v>
      </c>
    </row>
    <row r="2773" spans="1:10" x14ac:dyDescent="0.15">
      <c r="A2773" s="8">
        <v>2016</v>
      </c>
      <c r="B2773" s="9">
        <v>42617</v>
      </c>
      <c r="C2773" s="10">
        <v>65</v>
      </c>
      <c r="D2773" s="11">
        <v>47.075000000000003</v>
      </c>
      <c r="E2773" s="11">
        <v>52.924999999999997</v>
      </c>
      <c r="F2773" s="8">
        <v>48.6</v>
      </c>
      <c r="G2773" s="8">
        <v>48.2</v>
      </c>
      <c r="H2773" s="8">
        <v>44</v>
      </c>
      <c r="I2773" s="8" t="s">
        <v>165</v>
      </c>
      <c r="J2773" s="8">
        <v>47.5</v>
      </c>
    </row>
    <row r="2774" spans="1:10" x14ac:dyDescent="0.15">
      <c r="A2774" s="8">
        <v>2016</v>
      </c>
      <c r="B2774" s="9">
        <v>42618</v>
      </c>
      <c r="C2774" s="10">
        <v>64</v>
      </c>
      <c r="D2774" s="11">
        <v>47.075000000000003</v>
      </c>
      <c r="E2774" s="11">
        <v>52.924999999999997</v>
      </c>
      <c r="F2774" s="8">
        <v>48.6</v>
      </c>
      <c r="G2774" s="8">
        <v>48.2</v>
      </c>
      <c r="H2774" s="8">
        <v>44</v>
      </c>
      <c r="I2774" s="8" t="s">
        <v>165</v>
      </c>
      <c r="J2774" s="8">
        <v>47.5</v>
      </c>
    </row>
    <row r="2775" spans="1:10" x14ac:dyDescent="0.15">
      <c r="A2775" s="8">
        <v>2016</v>
      </c>
      <c r="B2775" s="9">
        <v>42619</v>
      </c>
      <c r="C2775" s="10">
        <v>63</v>
      </c>
      <c r="D2775" s="11">
        <v>47.075000000000003</v>
      </c>
      <c r="E2775" s="11">
        <v>52.924999999999997</v>
      </c>
      <c r="F2775" s="8">
        <v>48.6</v>
      </c>
      <c r="G2775" s="8">
        <v>48.2</v>
      </c>
      <c r="H2775" s="8">
        <v>44</v>
      </c>
      <c r="I2775" s="8" t="s">
        <v>165</v>
      </c>
      <c r="J2775" s="8">
        <v>47.5</v>
      </c>
    </row>
    <row r="2776" spans="1:10" x14ac:dyDescent="0.15">
      <c r="A2776" s="8">
        <v>2016</v>
      </c>
      <c r="B2776" s="9">
        <v>42620</v>
      </c>
      <c r="C2776" s="10">
        <v>62</v>
      </c>
      <c r="D2776" s="11">
        <v>47.075000000000003</v>
      </c>
      <c r="E2776" s="11">
        <v>52.924999999999997</v>
      </c>
      <c r="F2776" s="8">
        <v>48.6</v>
      </c>
      <c r="G2776" s="8">
        <v>48.2</v>
      </c>
      <c r="H2776" s="8">
        <v>44</v>
      </c>
      <c r="I2776" s="8" t="s">
        <v>165</v>
      </c>
      <c r="J2776" s="8">
        <v>47.5</v>
      </c>
    </row>
    <row r="2777" spans="1:10" x14ac:dyDescent="0.15">
      <c r="A2777" s="8">
        <v>2016</v>
      </c>
      <c r="B2777" s="9">
        <v>42621</v>
      </c>
      <c r="C2777" s="10">
        <v>61</v>
      </c>
      <c r="D2777" s="11">
        <v>47.075000000000003</v>
      </c>
      <c r="E2777" s="11">
        <v>52.924999999999997</v>
      </c>
      <c r="F2777" s="8">
        <v>48.6</v>
      </c>
      <c r="G2777" s="8">
        <v>48.2</v>
      </c>
      <c r="H2777" s="8">
        <v>44</v>
      </c>
      <c r="I2777" s="8" t="s">
        <v>165</v>
      </c>
      <c r="J2777" s="8">
        <v>47.5</v>
      </c>
    </row>
    <row r="2778" spans="1:10" x14ac:dyDescent="0.15">
      <c r="A2778" s="8">
        <v>2016</v>
      </c>
      <c r="B2778" s="9">
        <v>42622</v>
      </c>
      <c r="C2778" s="10">
        <v>60</v>
      </c>
      <c r="D2778" s="11">
        <v>47.075000000000003</v>
      </c>
      <c r="E2778" s="11">
        <v>52.924999999999997</v>
      </c>
      <c r="F2778" s="8">
        <v>48.6</v>
      </c>
      <c r="G2778" s="8">
        <v>48.2</v>
      </c>
      <c r="H2778" s="8">
        <v>44</v>
      </c>
      <c r="I2778" s="8" t="s">
        <v>165</v>
      </c>
      <c r="J2778" s="8">
        <v>47.5</v>
      </c>
    </row>
    <row r="2779" spans="1:10" x14ac:dyDescent="0.15">
      <c r="A2779" s="8">
        <v>2016</v>
      </c>
      <c r="B2779" s="9">
        <v>42623</v>
      </c>
      <c r="C2779" s="10">
        <v>59</v>
      </c>
      <c r="D2779" s="11">
        <v>47.075000000000003</v>
      </c>
      <c r="E2779" s="11">
        <v>52.924999999999997</v>
      </c>
      <c r="F2779" s="8">
        <v>48.6</v>
      </c>
      <c r="G2779" s="8">
        <v>48.2</v>
      </c>
      <c r="H2779" s="8">
        <v>44</v>
      </c>
      <c r="I2779" s="8" t="s">
        <v>165</v>
      </c>
      <c r="J2779" s="8">
        <v>47.5</v>
      </c>
    </row>
    <row r="2780" spans="1:10" x14ac:dyDescent="0.15">
      <c r="A2780" s="8">
        <v>2016</v>
      </c>
      <c r="B2780" s="9">
        <v>42624</v>
      </c>
      <c r="C2780" s="10">
        <v>58</v>
      </c>
      <c r="D2780" s="11">
        <v>47.075000000000003</v>
      </c>
      <c r="E2780" s="11">
        <v>52.924999999999997</v>
      </c>
      <c r="F2780" s="8">
        <v>48.6</v>
      </c>
      <c r="G2780" s="8">
        <v>48.2</v>
      </c>
      <c r="H2780" s="8">
        <v>44</v>
      </c>
      <c r="I2780" s="8" t="s">
        <v>165</v>
      </c>
      <c r="J2780" s="8">
        <v>47.5</v>
      </c>
    </row>
    <row r="2781" spans="1:10" x14ac:dyDescent="0.15">
      <c r="A2781" s="8">
        <v>2016</v>
      </c>
      <c r="B2781" s="9">
        <v>42625</v>
      </c>
      <c r="C2781" s="10">
        <v>57</v>
      </c>
      <c r="D2781" s="11">
        <v>47.075000000000003</v>
      </c>
      <c r="E2781" s="11">
        <v>52.924999999999997</v>
      </c>
      <c r="F2781" s="8">
        <v>48.6</v>
      </c>
      <c r="G2781" s="8">
        <v>48.2</v>
      </c>
      <c r="H2781" s="8">
        <v>44</v>
      </c>
      <c r="I2781" s="8" t="s">
        <v>165</v>
      </c>
      <c r="J2781" s="8">
        <v>47.5</v>
      </c>
    </row>
    <row r="2782" spans="1:10" x14ac:dyDescent="0.15">
      <c r="A2782" s="8">
        <v>2016</v>
      </c>
      <c r="B2782" s="9">
        <v>42626</v>
      </c>
      <c r="C2782" s="10">
        <v>56</v>
      </c>
      <c r="D2782" s="11">
        <v>47.075000000000003</v>
      </c>
      <c r="E2782" s="11">
        <v>52.924999999999997</v>
      </c>
      <c r="F2782" s="8">
        <v>48.6</v>
      </c>
      <c r="G2782" s="8">
        <v>48.2</v>
      </c>
      <c r="H2782" s="8">
        <v>44</v>
      </c>
      <c r="I2782" s="8" t="s">
        <v>165</v>
      </c>
      <c r="J2782" s="8">
        <v>47.5</v>
      </c>
    </row>
    <row r="2783" spans="1:10" x14ac:dyDescent="0.15">
      <c r="A2783" s="8">
        <v>2016</v>
      </c>
      <c r="B2783" s="9">
        <v>42627</v>
      </c>
      <c r="C2783" s="10">
        <v>55</v>
      </c>
      <c r="D2783" s="11">
        <v>47.075000000000003</v>
      </c>
      <c r="E2783" s="11">
        <v>52.924999999999997</v>
      </c>
      <c r="F2783" s="8">
        <v>48.6</v>
      </c>
      <c r="G2783" s="8">
        <v>48.2</v>
      </c>
      <c r="H2783" s="8">
        <v>44</v>
      </c>
      <c r="I2783" s="8" t="s">
        <v>165</v>
      </c>
      <c r="J2783" s="8">
        <v>47.5</v>
      </c>
    </row>
    <row r="2784" spans="1:10" x14ac:dyDescent="0.15">
      <c r="A2784" s="8">
        <v>2016</v>
      </c>
      <c r="B2784" s="9">
        <v>42628</v>
      </c>
      <c r="C2784" s="10">
        <v>54</v>
      </c>
      <c r="D2784" s="11">
        <v>47.075000000000003</v>
      </c>
      <c r="E2784" s="11">
        <v>52.924999999999997</v>
      </c>
      <c r="F2784" s="8">
        <v>48.6</v>
      </c>
      <c r="G2784" s="8">
        <v>48.2</v>
      </c>
      <c r="H2784" s="8">
        <v>44</v>
      </c>
      <c r="I2784" s="8" t="s">
        <v>165</v>
      </c>
      <c r="J2784" s="8">
        <v>47.5</v>
      </c>
    </row>
    <row r="2785" spans="1:10" x14ac:dyDescent="0.15">
      <c r="A2785" s="8">
        <v>2016</v>
      </c>
      <c r="B2785" s="9">
        <v>42629</v>
      </c>
      <c r="C2785" s="10">
        <v>53</v>
      </c>
      <c r="D2785" s="11">
        <v>47.075000000000003</v>
      </c>
      <c r="E2785" s="11">
        <v>52.924999999999997</v>
      </c>
      <c r="F2785" s="8">
        <v>48.6</v>
      </c>
      <c r="G2785" s="8">
        <v>48.2</v>
      </c>
      <c r="H2785" s="8">
        <v>44</v>
      </c>
      <c r="I2785" s="8" t="s">
        <v>165</v>
      </c>
      <c r="J2785" s="8">
        <v>47.5</v>
      </c>
    </row>
    <row r="2786" spans="1:10" x14ac:dyDescent="0.15">
      <c r="A2786" s="8">
        <v>2016</v>
      </c>
      <c r="B2786" s="9">
        <v>42630</v>
      </c>
      <c r="C2786" s="10">
        <v>52</v>
      </c>
      <c r="D2786" s="11">
        <v>47.075000000000003</v>
      </c>
      <c r="E2786" s="11">
        <v>52.924999999999997</v>
      </c>
      <c r="F2786" s="8">
        <v>48.6</v>
      </c>
      <c r="G2786" s="8">
        <v>48.2</v>
      </c>
      <c r="H2786" s="8">
        <v>44</v>
      </c>
      <c r="I2786" s="8" t="s">
        <v>165</v>
      </c>
      <c r="J2786" s="8">
        <v>47.5</v>
      </c>
    </row>
    <row r="2787" spans="1:10" x14ac:dyDescent="0.15">
      <c r="A2787" s="8">
        <v>2016</v>
      </c>
      <c r="B2787" s="9">
        <v>42631</v>
      </c>
      <c r="C2787" s="10">
        <v>51</v>
      </c>
      <c r="D2787" s="11">
        <v>47.075000000000003</v>
      </c>
      <c r="E2787" s="11">
        <v>52.924999999999997</v>
      </c>
      <c r="F2787" s="8">
        <v>48.6</v>
      </c>
      <c r="G2787" s="8">
        <v>48.2</v>
      </c>
      <c r="H2787" s="8">
        <v>44</v>
      </c>
      <c r="I2787" s="8" t="s">
        <v>165</v>
      </c>
      <c r="J2787" s="8">
        <v>47.5</v>
      </c>
    </row>
    <row r="2788" spans="1:10" x14ac:dyDescent="0.15">
      <c r="A2788" s="8">
        <v>2016</v>
      </c>
      <c r="B2788" s="9">
        <v>42632</v>
      </c>
      <c r="C2788" s="10">
        <v>50</v>
      </c>
      <c r="D2788" s="11">
        <v>47.075000000000003</v>
      </c>
      <c r="E2788" s="11">
        <v>52.924999999999997</v>
      </c>
      <c r="F2788" s="8">
        <v>48.6</v>
      </c>
      <c r="G2788" s="8">
        <v>48.2</v>
      </c>
      <c r="H2788" s="8">
        <v>44</v>
      </c>
      <c r="I2788" s="8" t="s">
        <v>165</v>
      </c>
      <c r="J2788" s="8">
        <v>47.5</v>
      </c>
    </row>
    <row r="2789" spans="1:10" x14ac:dyDescent="0.15">
      <c r="A2789" s="8">
        <v>2016</v>
      </c>
      <c r="B2789" s="9">
        <v>42633</v>
      </c>
      <c r="C2789" s="10">
        <v>49</v>
      </c>
      <c r="D2789" s="11">
        <v>47.075000000000003</v>
      </c>
      <c r="E2789" s="11">
        <v>52.924999999999997</v>
      </c>
      <c r="F2789" s="8">
        <v>48.6</v>
      </c>
      <c r="G2789" s="8">
        <v>48.2</v>
      </c>
      <c r="H2789" s="8">
        <v>44</v>
      </c>
      <c r="I2789" s="8" t="s">
        <v>165</v>
      </c>
      <c r="J2789" s="8">
        <v>47.5</v>
      </c>
    </row>
    <row r="2790" spans="1:10" x14ac:dyDescent="0.15">
      <c r="A2790" s="8">
        <v>2016</v>
      </c>
      <c r="B2790" s="9">
        <v>42634</v>
      </c>
      <c r="C2790" s="10">
        <v>48</v>
      </c>
      <c r="D2790" s="11">
        <v>47.075000000000003</v>
      </c>
      <c r="E2790" s="11">
        <v>52.924999999999997</v>
      </c>
      <c r="F2790" s="8">
        <v>48.6</v>
      </c>
      <c r="G2790" s="8">
        <v>48.2</v>
      </c>
      <c r="H2790" s="8">
        <v>44</v>
      </c>
      <c r="I2790" s="8" t="s">
        <v>165</v>
      </c>
      <c r="J2790" s="8">
        <v>47.5</v>
      </c>
    </row>
    <row r="2791" spans="1:10" x14ac:dyDescent="0.15">
      <c r="A2791" s="8">
        <v>2016</v>
      </c>
      <c r="B2791" s="9">
        <v>42635</v>
      </c>
      <c r="C2791" s="10">
        <v>47</v>
      </c>
      <c r="D2791" s="11">
        <v>47.075000000000003</v>
      </c>
      <c r="E2791" s="11">
        <v>52.924999999999997</v>
      </c>
      <c r="F2791" s="8">
        <v>48.6</v>
      </c>
      <c r="G2791" s="8">
        <v>48.2</v>
      </c>
      <c r="H2791" s="8">
        <v>44</v>
      </c>
      <c r="I2791" s="8" t="s">
        <v>165</v>
      </c>
      <c r="J2791" s="8">
        <v>47.5</v>
      </c>
    </row>
    <row r="2792" spans="1:10" x14ac:dyDescent="0.15">
      <c r="A2792" s="8">
        <v>2016</v>
      </c>
      <c r="B2792" s="9">
        <v>42636</v>
      </c>
      <c r="C2792" s="10">
        <v>46</v>
      </c>
      <c r="D2792" s="11">
        <v>47.075000000000003</v>
      </c>
      <c r="E2792" s="11">
        <v>52.924999999999997</v>
      </c>
      <c r="F2792" s="8">
        <v>48.6</v>
      </c>
      <c r="G2792" s="8">
        <v>48.2</v>
      </c>
      <c r="H2792" s="8">
        <v>44</v>
      </c>
      <c r="I2792" s="8" t="s">
        <v>165</v>
      </c>
      <c r="J2792" s="8">
        <v>47.5</v>
      </c>
    </row>
    <row r="2793" spans="1:10" x14ac:dyDescent="0.15">
      <c r="A2793" s="8">
        <v>2016</v>
      </c>
      <c r="B2793" s="9">
        <v>42637</v>
      </c>
      <c r="C2793" s="10">
        <v>45</v>
      </c>
      <c r="D2793" s="11">
        <v>47.075000000000003</v>
      </c>
      <c r="E2793" s="11">
        <v>52.924999999999997</v>
      </c>
      <c r="F2793" s="8">
        <v>48.6</v>
      </c>
      <c r="G2793" s="8">
        <v>48.2</v>
      </c>
      <c r="H2793" s="8">
        <v>44</v>
      </c>
      <c r="I2793" s="8" t="s">
        <v>165</v>
      </c>
      <c r="J2793" s="8">
        <v>47.5</v>
      </c>
    </row>
    <row r="2794" spans="1:10" x14ac:dyDescent="0.15">
      <c r="A2794" s="8">
        <v>2016</v>
      </c>
      <c r="B2794" s="9">
        <v>42638</v>
      </c>
      <c r="C2794" s="10">
        <v>44</v>
      </c>
      <c r="D2794" s="11">
        <v>47.075000000000003</v>
      </c>
      <c r="E2794" s="11">
        <v>52.924999999999997</v>
      </c>
      <c r="F2794" s="8">
        <v>48.6</v>
      </c>
      <c r="G2794" s="8">
        <v>48.2</v>
      </c>
      <c r="H2794" s="8">
        <v>44</v>
      </c>
      <c r="I2794" s="8" t="s">
        <v>165</v>
      </c>
      <c r="J2794" s="8">
        <v>47.5</v>
      </c>
    </row>
    <row r="2795" spans="1:10" x14ac:dyDescent="0.15">
      <c r="A2795" s="8">
        <v>2016</v>
      </c>
      <c r="B2795" s="9">
        <v>42639</v>
      </c>
      <c r="C2795" s="10">
        <v>43</v>
      </c>
      <c r="D2795" s="11">
        <v>47.075000000000003</v>
      </c>
      <c r="E2795" s="11">
        <v>52.924999999999997</v>
      </c>
      <c r="F2795" s="8">
        <v>48.6</v>
      </c>
      <c r="G2795" s="8">
        <v>48.2</v>
      </c>
      <c r="H2795" s="8">
        <v>44</v>
      </c>
      <c r="I2795" s="8" t="s">
        <v>165</v>
      </c>
      <c r="J2795" s="8">
        <v>47.5</v>
      </c>
    </row>
    <row r="2796" spans="1:10" x14ac:dyDescent="0.15">
      <c r="A2796" s="8">
        <v>2016</v>
      </c>
      <c r="B2796" s="9">
        <v>42640</v>
      </c>
      <c r="C2796" s="10">
        <v>42</v>
      </c>
      <c r="D2796" s="11">
        <v>47.075000000000003</v>
      </c>
      <c r="E2796" s="11">
        <v>52.924999999999997</v>
      </c>
      <c r="F2796" s="8">
        <v>48.6</v>
      </c>
      <c r="G2796" s="8">
        <v>48.2</v>
      </c>
      <c r="H2796" s="8">
        <v>44</v>
      </c>
      <c r="I2796" s="8" t="s">
        <v>165</v>
      </c>
      <c r="J2796" s="8">
        <v>47.5</v>
      </c>
    </row>
    <row r="2797" spans="1:10" x14ac:dyDescent="0.15">
      <c r="A2797" s="8">
        <v>2016</v>
      </c>
      <c r="B2797" s="9">
        <v>42641</v>
      </c>
      <c r="C2797" s="10">
        <v>41</v>
      </c>
      <c r="D2797" s="11">
        <v>47.075000000000003</v>
      </c>
      <c r="E2797" s="11">
        <v>52.924999999999997</v>
      </c>
      <c r="F2797" s="8">
        <v>48.6</v>
      </c>
      <c r="G2797" s="8">
        <v>48.2</v>
      </c>
      <c r="H2797" s="8">
        <v>44</v>
      </c>
      <c r="I2797" s="8" t="s">
        <v>165</v>
      </c>
      <c r="J2797" s="8">
        <v>47.5</v>
      </c>
    </row>
    <row r="2798" spans="1:10" x14ac:dyDescent="0.15">
      <c r="A2798" s="8">
        <v>2016</v>
      </c>
      <c r="B2798" s="9">
        <v>42642</v>
      </c>
      <c r="C2798" s="10">
        <v>40</v>
      </c>
      <c r="D2798" s="11">
        <v>47.075000000000003</v>
      </c>
      <c r="E2798" s="11">
        <v>52.924999999999997</v>
      </c>
      <c r="F2798" s="8">
        <v>48.6</v>
      </c>
      <c r="G2798" s="8">
        <v>48.2</v>
      </c>
      <c r="H2798" s="8">
        <v>44</v>
      </c>
      <c r="I2798" s="8" t="s">
        <v>165</v>
      </c>
      <c r="J2798" s="8">
        <v>47.5</v>
      </c>
    </row>
    <row r="2799" spans="1:10" x14ac:dyDescent="0.15">
      <c r="A2799" s="8">
        <v>2016</v>
      </c>
      <c r="B2799" s="9">
        <v>42643</v>
      </c>
      <c r="C2799" s="10">
        <v>39</v>
      </c>
      <c r="D2799" s="11">
        <v>47.075000000000003</v>
      </c>
      <c r="E2799" s="11">
        <v>52.924999999999997</v>
      </c>
      <c r="F2799" s="8">
        <v>48.6</v>
      </c>
      <c r="G2799" s="8">
        <v>48.2</v>
      </c>
      <c r="H2799" s="8">
        <v>44</v>
      </c>
      <c r="I2799" s="8" t="s">
        <v>165</v>
      </c>
      <c r="J2799" s="8">
        <v>47.5</v>
      </c>
    </row>
    <row r="2800" spans="1:10" x14ac:dyDescent="0.15">
      <c r="A2800" s="8">
        <v>2016</v>
      </c>
      <c r="B2800" s="9">
        <v>42644</v>
      </c>
      <c r="C2800" s="10">
        <v>38</v>
      </c>
      <c r="D2800" s="11">
        <v>47.075000000000003</v>
      </c>
      <c r="E2800" s="11">
        <v>52.924999999999997</v>
      </c>
      <c r="F2800" s="8">
        <v>48.6</v>
      </c>
      <c r="G2800" s="8">
        <v>48.2</v>
      </c>
      <c r="H2800" s="8">
        <v>44</v>
      </c>
      <c r="I2800" s="8" t="s">
        <v>165</v>
      </c>
      <c r="J2800" s="8">
        <v>47.5</v>
      </c>
    </row>
    <row r="2801" spans="1:10" x14ac:dyDescent="0.15">
      <c r="A2801" s="8">
        <v>2016</v>
      </c>
      <c r="B2801" s="9">
        <v>42645</v>
      </c>
      <c r="C2801" s="10">
        <v>37</v>
      </c>
      <c r="D2801" s="11">
        <v>47.075000000000003</v>
      </c>
      <c r="E2801" s="11">
        <v>52.924999999999997</v>
      </c>
      <c r="F2801" s="8">
        <v>48.6</v>
      </c>
      <c r="G2801" s="8">
        <v>48.2</v>
      </c>
      <c r="H2801" s="8">
        <v>44</v>
      </c>
      <c r="I2801" s="8" t="s">
        <v>165</v>
      </c>
      <c r="J2801" s="8">
        <v>47.5</v>
      </c>
    </row>
    <row r="2802" spans="1:10" x14ac:dyDescent="0.15">
      <c r="A2802" s="8">
        <v>2016</v>
      </c>
      <c r="B2802" s="9">
        <v>42646</v>
      </c>
      <c r="C2802" s="10">
        <v>36</v>
      </c>
      <c r="D2802" s="11">
        <v>47.075000000000003</v>
      </c>
      <c r="E2802" s="11">
        <v>52.924999999999997</v>
      </c>
      <c r="F2802" s="8">
        <v>48.6</v>
      </c>
      <c r="G2802" s="8">
        <v>48.2</v>
      </c>
      <c r="H2802" s="8">
        <v>44</v>
      </c>
      <c r="I2802" s="8" t="s">
        <v>165</v>
      </c>
      <c r="J2802" s="8">
        <v>47.5</v>
      </c>
    </row>
    <row r="2803" spans="1:10" x14ac:dyDescent="0.15">
      <c r="A2803" s="8">
        <v>2016</v>
      </c>
      <c r="B2803" s="9">
        <v>42647</v>
      </c>
      <c r="C2803" s="10">
        <v>35</v>
      </c>
      <c r="D2803" s="11">
        <v>47.075000000000003</v>
      </c>
      <c r="E2803" s="11">
        <v>52.924999999999997</v>
      </c>
      <c r="F2803" s="8">
        <v>48.6</v>
      </c>
      <c r="G2803" s="8">
        <v>48.2</v>
      </c>
      <c r="H2803" s="8">
        <v>44</v>
      </c>
      <c r="I2803" s="8" t="s">
        <v>165</v>
      </c>
      <c r="J2803" s="8">
        <v>47.5</v>
      </c>
    </row>
    <row r="2804" spans="1:10" x14ac:dyDescent="0.15">
      <c r="A2804" s="8">
        <v>2016</v>
      </c>
      <c r="B2804" s="9">
        <v>42648</v>
      </c>
      <c r="C2804" s="10">
        <v>34</v>
      </c>
      <c r="D2804" s="11">
        <v>47.075000000000003</v>
      </c>
      <c r="E2804" s="11">
        <v>52.924999999999997</v>
      </c>
      <c r="F2804" s="8">
        <v>48.6</v>
      </c>
      <c r="G2804" s="8">
        <v>48.2</v>
      </c>
      <c r="H2804" s="8">
        <v>44</v>
      </c>
      <c r="I2804" s="8" t="s">
        <v>165</v>
      </c>
      <c r="J2804" s="8">
        <v>47.5</v>
      </c>
    </row>
    <row r="2805" spans="1:10" x14ac:dyDescent="0.15">
      <c r="A2805" s="8">
        <v>2016</v>
      </c>
      <c r="B2805" s="9">
        <v>42649</v>
      </c>
      <c r="C2805" s="10">
        <v>33</v>
      </c>
      <c r="D2805" s="11">
        <v>47.075000000000003</v>
      </c>
      <c r="E2805" s="11">
        <v>52.924999999999997</v>
      </c>
      <c r="F2805" s="8">
        <v>48.6</v>
      </c>
      <c r="G2805" s="8">
        <v>48.2</v>
      </c>
      <c r="H2805" s="8">
        <v>44</v>
      </c>
      <c r="I2805" s="8" t="s">
        <v>165</v>
      </c>
      <c r="J2805" s="8">
        <v>47.5</v>
      </c>
    </row>
    <row r="2806" spans="1:10" x14ac:dyDescent="0.15">
      <c r="A2806" s="8">
        <v>2016</v>
      </c>
      <c r="B2806" s="9">
        <v>42650</v>
      </c>
      <c r="C2806" s="10">
        <v>32</v>
      </c>
      <c r="D2806" s="11">
        <v>47.075000000000003</v>
      </c>
      <c r="E2806" s="11">
        <v>52.924999999999997</v>
      </c>
      <c r="F2806" s="8">
        <v>48.6</v>
      </c>
      <c r="G2806" s="8">
        <v>48.2</v>
      </c>
      <c r="H2806" s="8">
        <v>44</v>
      </c>
      <c r="I2806" s="8" t="s">
        <v>165</v>
      </c>
      <c r="J2806" s="8">
        <v>47.5</v>
      </c>
    </row>
    <row r="2807" spans="1:10" x14ac:dyDescent="0.15">
      <c r="A2807" s="8">
        <v>2016</v>
      </c>
      <c r="B2807" s="9">
        <v>42651</v>
      </c>
      <c r="C2807" s="10">
        <v>31</v>
      </c>
      <c r="D2807" s="11">
        <v>47.075000000000003</v>
      </c>
      <c r="E2807" s="11">
        <v>52.924999999999997</v>
      </c>
      <c r="F2807" s="8">
        <v>48.6</v>
      </c>
      <c r="G2807" s="8">
        <v>48.2</v>
      </c>
      <c r="H2807" s="8">
        <v>44</v>
      </c>
      <c r="I2807" s="8" t="s">
        <v>165</v>
      </c>
      <c r="J2807" s="8">
        <v>47.5</v>
      </c>
    </row>
    <row r="2808" spans="1:10" x14ac:dyDescent="0.15">
      <c r="A2808" s="8">
        <v>2016</v>
      </c>
      <c r="B2808" s="9">
        <v>42652</v>
      </c>
      <c r="C2808" s="10">
        <v>30</v>
      </c>
      <c r="D2808" s="11">
        <v>47.075000000000003</v>
      </c>
      <c r="E2808" s="11">
        <v>52.924999999999997</v>
      </c>
      <c r="F2808" s="8">
        <v>48.6</v>
      </c>
      <c r="G2808" s="8">
        <v>48.2</v>
      </c>
      <c r="H2808" s="8">
        <v>44</v>
      </c>
      <c r="I2808" s="8" t="s">
        <v>165</v>
      </c>
      <c r="J2808" s="8">
        <v>47.5</v>
      </c>
    </row>
    <row r="2809" spans="1:10" x14ac:dyDescent="0.15">
      <c r="A2809" s="8">
        <v>2016</v>
      </c>
      <c r="B2809" s="9">
        <v>42653</v>
      </c>
      <c r="C2809" s="10">
        <v>29</v>
      </c>
      <c r="D2809" s="11">
        <v>47.075000000000003</v>
      </c>
      <c r="E2809" s="11">
        <v>52.924999999999997</v>
      </c>
      <c r="F2809" s="8">
        <v>48.6</v>
      </c>
      <c r="G2809" s="8">
        <v>48.2</v>
      </c>
      <c r="H2809" s="8">
        <v>44</v>
      </c>
      <c r="I2809" s="8" t="s">
        <v>165</v>
      </c>
      <c r="J2809" s="8">
        <v>47.5</v>
      </c>
    </row>
    <row r="2810" spans="1:10" x14ac:dyDescent="0.15">
      <c r="A2810" s="8">
        <v>2016</v>
      </c>
      <c r="B2810" s="9">
        <v>42654</v>
      </c>
      <c r="C2810" s="10">
        <v>28</v>
      </c>
      <c r="D2810" s="11">
        <v>47.075000000000003</v>
      </c>
      <c r="E2810" s="11">
        <v>52.924999999999997</v>
      </c>
      <c r="F2810" s="8">
        <v>48.6</v>
      </c>
      <c r="G2810" s="8">
        <v>48.2</v>
      </c>
      <c r="H2810" s="8">
        <v>44</v>
      </c>
      <c r="I2810" s="8" t="s">
        <v>165</v>
      </c>
      <c r="J2810" s="8">
        <v>47.5</v>
      </c>
    </row>
    <row r="2811" spans="1:10" x14ac:dyDescent="0.15">
      <c r="A2811" s="8">
        <v>2016</v>
      </c>
      <c r="B2811" s="9">
        <v>42655</v>
      </c>
      <c r="C2811" s="10">
        <v>27</v>
      </c>
      <c r="D2811" s="11">
        <v>47.075000000000003</v>
      </c>
      <c r="E2811" s="11">
        <v>52.924999999999997</v>
      </c>
      <c r="F2811" s="8">
        <v>48.6</v>
      </c>
      <c r="G2811" s="8">
        <v>48.2</v>
      </c>
      <c r="H2811" s="8">
        <v>44</v>
      </c>
      <c r="I2811" s="8" t="s">
        <v>165</v>
      </c>
      <c r="J2811" s="8">
        <v>47.5</v>
      </c>
    </row>
    <row r="2812" spans="1:10" x14ac:dyDescent="0.15">
      <c r="A2812" s="8">
        <v>2016</v>
      </c>
      <c r="B2812" s="9">
        <v>42656</v>
      </c>
      <c r="C2812" s="10">
        <v>26</v>
      </c>
      <c r="D2812" s="11">
        <v>47.075000000000003</v>
      </c>
      <c r="E2812" s="11">
        <v>52.924999999999997</v>
      </c>
      <c r="F2812" s="8">
        <v>48.6</v>
      </c>
      <c r="G2812" s="8">
        <v>48.2</v>
      </c>
      <c r="H2812" s="8">
        <v>44</v>
      </c>
      <c r="I2812" s="8" t="s">
        <v>165</v>
      </c>
      <c r="J2812" s="8">
        <v>47.5</v>
      </c>
    </row>
    <row r="2813" spans="1:10" x14ac:dyDescent="0.15">
      <c r="A2813" s="8">
        <v>2016</v>
      </c>
      <c r="B2813" s="9">
        <v>42657</v>
      </c>
      <c r="C2813" s="10">
        <v>25</v>
      </c>
      <c r="D2813" s="11">
        <v>47.075000000000003</v>
      </c>
      <c r="E2813" s="11">
        <v>52.924999999999997</v>
      </c>
      <c r="F2813" s="8">
        <v>48.6</v>
      </c>
      <c r="G2813" s="8">
        <v>48.2</v>
      </c>
      <c r="H2813" s="8">
        <v>44</v>
      </c>
      <c r="I2813" s="8" t="s">
        <v>165</v>
      </c>
      <c r="J2813" s="8">
        <v>47.5</v>
      </c>
    </row>
    <row r="2814" spans="1:10" x14ac:dyDescent="0.15">
      <c r="A2814" s="8">
        <v>2016</v>
      </c>
      <c r="B2814" s="9">
        <v>42658</v>
      </c>
      <c r="C2814" s="10">
        <v>24</v>
      </c>
      <c r="D2814" s="11">
        <v>47.075000000000003</v>
      </c>
      <c r="E2814" s="11">
        <v>52.924999999999997</v>
      </c>
      <c r="F2814" s="8">
        <v>48.6</v>
      </c>
      <c r="G2814" s="8">
        <v>48.2</v>
      </c>
      <c r="H2814" s="8">
        <v>44</v>
      </c>
      <c r="I2814" s="8" t="s">
        <v>165</v>
      </c>
      <c r="J2814" s="8">
        <v>47.5</v>
      </c>
    </row>
    <row r="2815" spans="1:10" x14ac:dyDescent="0.15">
      <c r="A2815" s="8">
        <v>2016</v>
      </c>
      <c r="B2815" s="9">
        <v>42659</v>
      </c>
      <c r="C2815" s="10">
        <v>23</v>
      </c>
      <c r="D2815" s="11">
        <v>47.075000000000003</v>
      </c>
      <c r="E2815" s="11">
        <v>52.924999999999997</v>
      </c>
      <c r="F2815" s="8">
        <v>48.6</v>
      </c>
      <c r="G2815" s="8">
        <v>48.2</v>
      </c>
      <c r="H2815" s="8">
        <v>44</v>
      </c>
      <c r="I2815" s="8" t="s">
        <v>165</v>
      </c>
      <c r="J2815" s="8">
        <v>47.5</v>
      </c>
    </row>
    <row r="2816" spans="1:10" x14ac:dyDescent="0.15">
      <c r="A2816" s="8">
        <v>2016</v>
      </c>
      <c r="B2816" s="9">
        <v>42660</v>
      </c>
      <c r="C2816" s="10">
        <v>22</v>
      </c>
      <c r="D2816" s="11">
        <v>47.075000000000003</v>
      </c>
      <c r="E2816" s="11">
        <v>52.924999999999997</v>
      </c>
      <c r="F2816" s="8">
        <v>48.6</v>
      </c>
      <c r="G2816" s="8">
        <v>48.2</v>
      </c>
      <c r="H2816" s="8">
        <v>44</v>
      </c>
      <c r="I2816" s="8" t="s">
        <v>165</v>
      </c>
      <c r="J2816" s="8">
        <v>47.5</v>
      </c>
    </row>
    <row r="2817" spans="1:10" x14ac:dyDescent="0.15">
      <c r="A2817" s="8">
        <v>2016</v>
      </c>
      <c r="B2817" s="9">
        <v>42661</v>
      </c>
      <c r="C2817" s="10">
        <v>21</v>
      </c>
      <c r="D2817" s="11">
        <v>47.075000000000003</v>
      </c>
      <c r="E2817" s="11">
        <v>52.924999999999997</v>
      </c>
      <c r="F2817" s="8">
        <v>48.6</v>
      </c>
      <c r="G2817" s="8">
        <v>48.2</v>
      </c>
      <c r="H2817" s="8">
        <v>44</v>
      </c>
      <c r="I2817" s="8" t="s">
        <v>165</v>
      </c>
      <c r="J2817" s="8">
        <v>47.5</v>
      </c>
    </row>
    <row r="2818" spans="1:10" x14ac:dyDescent="0.15">
      <c r="A2818" s="8">
        <v>2016</v>
      </c>
      <c r="B2818" s="9">
        <v>42662</v>
      </c>
      <c r="C2818" s="10">
        <v>20</v>
      </c>
      <c r="D2818" s="11">
        <v>47.075000000000003</v>
      </c>
      <c r="E2818" s="11">
        <v>52.924999999999997</v>
      </c>
      <c r="F2818" s="8">
        <v>48.6</v>
      </c>
      <c r="G2818" s="8">
        <v>48.2</v>
      </c>
      <c r="H2818" s="8">
        <v>44</v>
      </c>
      <c r="I2818" s="8" t="s">
        <v>165</v>
      </c>
      <c r="J2818" s="8">
        <v>47.5</v>
      </c>
    </row>
    <row r="2819" spans="1:10" x14ac:dyDescent="0.15">
      <c r="A2819" s="8">
        <v>2016</v>
      </c>
      <c r="B2819" s="9">
        <v>42663</v>
      </c>
      <c r="C2819" s="10">
        <v>19</v>
      </c>
      <c r="D2819" s="11">
        <v>47.075000000000003</v>
      </c>
      <c r="E2819" s="11">
        <v>52.924999999999997</v>
      </c>
      <c r="F2819" s="8">
        <v>48.6</v>
      </c>
      <c r="G2819" s="8">
        <v>48.2</v>
      </c>
      <c r="H2819" s="8">
        <v>44</v>
      </c>
      <c r="I2819" s="8" t="s">
        <v>165</v>
      </c>
      <c r="J2819" s="8">
        <v>47.5</v>
      </c>
    </row>
    <row r="2820" spans="1:10" x14ac:dyDescent="0.15">
      <c r="A2820" s="8">
        <v>2016</v>
      </c>
      <c r="B2820" s="9">
        <v>42664</v>
      </c>
      <c r="C2820" s="10">
        <v>18</v>
      </c>
      <c r="D2820" s="11">
        <v>47.075000000000003</v>
      </c>
      <c r="E2820" s="11">
        <v>52.924999999999997</v>
      </c>
      <c r="F2820" s="8">
        <v>48.6</v>
      </c>
      <c r="G2820" s="8">
        <v>48.2</v>
      </c>
      <c r="H2820" s="8">
        <v>44</v>
      </c>
      <c r="I2820" s="8" t="s">
        <v>165</v>
      </c>
      <c r="J2820" s="8">
        <v>47.5</v>
      </c>
    </row>
    <row r="2821" spans="1:10" x14ac:dyDescent="0.15">
      <c r="A2821" s="8">
        <v>2016</v>
      </c>
      <c r="B2821" s="9">
        <v>42665</v>
      </c>
      <c r="C2821" s="10">
        <v>17</v>
      </c>
      <c r="D2821" s="11">
        <v>48.440000000000005</v>
      </c>
      <c r="E2821" s="11">
        <v>51.559999999999995</v>
      </c>
      <c r="F2821" s="8">
        <v>48.6</v>
      </c>
      <c r="G2821" s="8">
        <v>48.2</v>
      </c>
      <c r="H2821" s="8">
        <v>44</v>
      </c>
      <c r="I2821" s="8">
        <v>53.9</v>
      </c>
      <c r="J2821" s="8">
        <v>47.5</v>
      </c>
    </row>
    <row r="2822" spans="1:10" x14ac:dyDescent="0.15">
      <c r="A2822" s="8">
        <v>2016</v>
      </c>
      <c r="B2822" s="9">
        <v>42666</v>
      </c>
      <c r="C2822" s="10">
        <v>16</v>
      </c>
      <c r="D2822" s="11">
        <v>48.440000000000005</v>
      </c>
      <c r="E2822" s="11">
        <v>51.559999999999995</v>
      </c>
      <c r="F2822" s="8">
        <v>48.6</v>
      </c>
      <c r="G2822" s="8">
        <v>48.2</v>
      </c>
      <c r="H2822" s="8">
        <v>44</v>
      </c>
      <c r="I2822" s="8">
        <v>53.9</v>
      </c>
      <c r="J2822" s="8">
        <v>47.5</v>
      </c>
    </row>
    <row r="2823" spans="1:10" x14ac:dyDescent="0.15">
      <c r="A2823" s="8">
        <v>2016</v>
      </c>
      <c r="B2823" s="9">
        <v>42667</v>
      </c>
      <c r="C2823" s="10">
        <v>15</v>
      </c>
      <c r="D2823" s="11">
        <v>48.440000000000005</v>
      </c>
      <c r="E2823" s="11">
        <v>51.559999999999995</v>
      </c>
      <c r="F2823" s="8">
        <v>48.6</v>
      </c>
      <c r="G2823" s="8">
        <v>48.2</v>
      </c>
      <c r="H2823" s="8">
        <v>44</v>
      </c>
      <c r="I2823" s="8">
        <v>53.9</v>
      </c>
      <c r="J2823" s="8">
        <v>47.5</v>
      </c>
    </row>
    <row r="2824" spans="1:10" x14ac:dyDescent="0.15">
      <c r="A2824" s="8">
        <v>2016</v>
      </c>
      <c r="B2824" s="9">
        <v>42668</v>
      </c>
      <c r="C2824" s="10">
        <v>14</v>
      </c>
      <c r="D2824" s="11">
        <v>48.440000000000005</v>
      </c>
      <c r="E2824" s="11">
        <v>51.559999999999995</v>
      </c>
      <c r="F2824" s="8">
        <v>48.6</v>
      </c>
      <c r="G2824" s="8">
        <v>48.2</v>
      </c>
      <c r="H2824" s="8">
        <v>44</v>
      </c>
      <c r="I2824" s="8">
        <v>53.9</v>
      </c>
      <c r="J2824" s="8">
        <v>47.5</v>
      </c>
    </row>
    <row r="2825" spans="1:10" x14ac:dyDescent="0.15">
      <c r="A2825" s="8">
        <v>2016</v>
      </c>
      <c r="B2825" s="9">
        <v>42669</v>
      </c>
      <c r="C2825" s="10">
        <v>13</v>
      </c>
      <c r="D2825" s="11">
        <v>48.440000000000005</v>
      </c>
      <c r="E2825" s="11">
        <v>51.559999999999995</v>
      </c>
      <c r="F2825" s="8">
        <v>48.6</v>
      </c>
      <c r="G2825" s="8">
        <v>48.2</v>
      </c>
      <c r="H2825" s="8">
        <v>44</v>
      </c>
      <c r="I2825" s="8">
        <v>53.9</v>
      </c>
      <c r="J2825" s="8">
        <v>47.5</v>
      </c>
    </row>
    <row r="2826" spans="1:10" x14ac:dyDescent="0.15">
      <c r="A2826" s="8">
        <v>2016</v>
      </c>
      <c r="B2826" s="9">
        <v>42670</v>
      </c>
      <c r="C2826" s="10">
        <v>12</v>
      </c>
      <c r="D2826" s="11">
        <v>48.440000000000005</v>
      </c>
      <c r="E2826" s="11">
        <v>51.559999999999995</v>
      </c>
      <c r="F2826" s="8">
        <v>48.6</v>
      </c>
      <c r="G2826" s="8">
        <v>48.2</v>
      </c>
      <c r="H2826" s="8">
        <v>44</v>
      </c>
      <c r="I2826" s="8">
        <v>53.9</v>
      </c>
      <c r="J2826" s="8">
        <v>47.5</v>
      </c>
    </row>
    <row r="2827" spans="1:10" x14ac:dyDescent="0.15">
      <c r="A2827" s="8">
        <v>2016</v>
      </c>
      <c r="B2827" s="9">
        <v>42671</v>
      </c>
      <c r="C2827" s="10">
        <v>11</v>
      </c>
      <c r="D2827" s="11">
        <v>48.440000000000005</v>
      </c>
      <c r="E2827" s="11">
        <v>51.559999999999995</v>
      </c>
      <c r="F2827" s="8">
        <v>48.6</v>
      </c>
      <c r="G2827" s="8">
        <v>48.2</v>
      </c>
      <c r="H2827" s="8">
        <v>44</v>
      </c>
      <c r="I2827" s="8">
        <v>53.9</v>
      </c>
      <c r="J2827" s="8">
        <v>47.5</v>
      </c>
    </row>
    <row r="2828" spans="1:10" x14ac:dyDescent="0.15">
      <c r="A2828" s="8">
        <v>2016</v>
      </c>
      <c r="B2828" s="9">
        <v>42672</v>
      </c>
      <c r="C2828" s="10">
        <v>10</v>
      </c>
      <c r="D2828" s="11">
        <v>48.440000000000005</v>
      </c>
      <c r="E2828" s="11">
        <v>51.559999999999995</v>
      </c>
      <c r="F2828" s="8">
        <v>48.6</v>
      </c>
      <c r="G2828" s="8">
        <v>48.2</v>
      </c>
      <c r="H2828" s="8">
        <v>44</v>
      </c>
      <c r="I2828" s="8">
        <v>53.9</v>
      </c>
      <c r="J2828" s="8">
        <v>47.5</v>
      </c>
    </row>
    <row r="2829" spans="1:10" x14ac:dyDescent="0.15">
      <c r="A2829" s="8">
        <v>2016</v>
      </c>
      <c r="B2829" s="9">
        <v>42673</v>
      </c>
      <c r="C2829" s="10">
        <v>9</v>
      </c>
      <c r="D2829" s="11">
        <v>48.440000000000005</v>
      </c>
      <c r="E2829" s="11">
        <v>51.559999999999995</v>
      </c>
      <c r="F2829" s="8">
        <v>48.6</v>
      </c>
      <c r="G2829" s="8">
        <v>48.2</v>
      </c>
      <c r="H2829" s="8">
        <v>44</v>
      </c>
      <c r="I2829" s="8">
        <v>53.9</v>
      </c>
      <c r="J2829" s="8">
        <v>47.5</v>
      </c>
    </row>
    <row r="2830" spans="1:10" x14ac:dyDescent="0.15">
      <c r="A2830" s="8">
        <v>2016</v>
      </c>
      <c r="B2830" s="9">
        <v>42674</v>
      </c>
      <c r="C2830" s="10">
        <v>8</v>
      </c>
      <c r="D2830" s="11">
        <v>48.440000000000005</v>
      </c>
      <c r="E2830" s="11">
        <v>51.559999999999995</v>
      </c>
      <c r="F2830" s="8">
        <v>48.6</v>
      </c>
      <c r="G2830" s="8">
        <v>48.2</v>
      </c>
      <c r="H2830" s="8">
        <v>44</v>
      </c>
      <c r="I2830" s="8">
        <v>53.9</v>
      </c>
      <c r="J2830" s="8">
        <v>47.5</v>
      </c>
    </row>
    <row r="2831" spans="1:10" x14ac:dyDescent="0.15">
      <c r="A2831" s="8">
        <v>2016</v>
      </c>
      <c r="B2831" s="9">
        <v>42675</v>
      </c>
      <c r="C2831" s="10">
        <v>7</v>
      </c>
      <c r="D2831" s="11">
        <v>48.440000000000005</v>
      </c>
      <c r="E2831" s="11">
        <v>51.559999999999995</v>
      </c>
      <c r="F2831" s="8">
        <v>48.6</v>
      </c>
      <c r="G2831" s="8">
        <v>48.2</v>
      </c>
      <c r="H2831" s="8">
        <v>44</v>
      </c>
      <c r="I2831" s="8">
        <v>53.9</v>
      </c>
      <c r="J2831" s="8">
        <v>47.5</v>
      </c>
    </row>
    <row r="2832" spans="1:10" x14ac:dyDescent="0.15">
      <c r="A2832" s="8">
        <v>2016</v>
      </c>
      <c r="B2832" s="9">
        <v>42676</v>
      </c>
      <c r="C2832" s="10">
        <v>6</v>
      </c>
      <c r="D2832" s="11">
        <v>48.440000000000005</v>
      </c>
      <c r="E2832" s="11">
        <v>51.559999999999995</v>
      </c>
      <c r="F2832" s="8">
        <v>48.6</v>
      </c>
      <c r="G2832" s="8">
        <v>48.2</v>
      </c>
      <c r="H2832" s="8">
        <v>44</v>
      </c>
      <c r="I2832" s="8">
        <v>53.9</v>
      </c>
      <c r="J2832" s="8">
        <v>47.5</v>
      </c>
    </row>
    <row r="2833" spans="1:10" x14ac:dyDescent="0.15">
      <c r="A2833" s="8">
        <v>2016</v>
      </c>
      <c r="B2833" s="9">
        <v>42677</v>
      </c>
      <c r="C2833" s="10">
        <v>5</v>
      </c>
      <c r="D2833" s="11">
        <v>48.440000000000005</v>
      </c>
      <c r="E2833" s="11">
        <v>51.559999999999995</v>
      </c>
      <c r="F2833" s="8">
        <v>48.6</v>
      </c>
      <c r="G2833" s="8">
        <v>48.2</v>
      </c>
      <c r="H2833" s="8">
        <v>44</v>
      </c>
      <c r="I2833" s="8">
        <v>53.9</v>
      </c>
      <c r="J2833" s="8">
        <v>47.5</v>
      </c>
    </row>
    <row r="2834" spans="1:10" x14ac:dyDescent="0.15">
      <c r="A2834" s="8">
        <v>2016</v>
      </c>
      <c r="B2834" s="9">
        <v>42678</v>
      </c>
      <c r="C2834" s="10">
        <v>4</v>
      </c>
      <c r="D2834" s="11">
        <v>48.440000000000005</v>
      </c>
      <c r="E2834" s="11">
        <v>51.559999999999995</v>
      </c>
      <c r="F2834" s="8">
        <v>48.6</v>
      </c>
      <c r="G2834" s="8">
        <v>48.2</v>
      </c>
      <c r="H2834" s="8">
        <v>44</v>
      </c>
      <c r="I2834" s="8">
        <v>53.9</v>
      </c>
      <c r="J2834" s="8">
        <v>47.5</v>
      </c>
    </row>
    <row r="2835" spans="1:10" x14ac:dyDescent="0.15">
      <c r="A2835" s="8">
        <v>2016</v>
      </c>
      <c r="B2835" s="9">
        <v>42679</v>
      </c>
      <c r="C2835" s="10">
        <v>3</v>
      </c>
      <c r="D2835" s="11">
        <v>48.440000000000005</v>
      </c>
      <c r="E2835" s="11">
        <v>51.559999999999995</v>
      </c>
      <c r="F2835" s="8">
        <v>48.6</v>
      </c>
      <c r="G2835" s="8">
        <v>48.2</v>
      </c>
      <c r="H2835" s="8">
        <v>44</v>
      </c>
      <c r="I2835" s="8">
        <v>53.9</v>
      </c>
      <c r="J2835" s="8">
        <v>47.5</v>
      </c>
    </row>
    <row r="2836" spans="1:10" x14ac:dyDescent="0.15">
      <c r="A2836" s="8">
        <v>2016</v>
      </c>
      <c r="B2836" s="9">
        <v>42680</v>
      </c>
      <c r="C2836" s="10">
        <v>2</v>
      </c>
      <c r="D2836" s="11">
        <v>48.440000000000005</v>
      </c>
      <c r="E2836" s="11">
        <v>51.559999999999995</v>
      </c>
      <c r="F2836" s="8">
        <v>48.6</v>
      </c>
      <c r="G2836" s="8">
        <v>48.2</v>
      </c>
      <c r="H2836" s="8">
        <v>44</v>
      </c>
      <c r="I2836" s="8">
        <v>53.9</v>
      </c>
      <c r="J2836" s="8">
        <v>47.5</v>
      </c>
    </row>
    <row r="2837" spans="1:10" x14ac:dyDescent="0.15">
      <c r="A2837" s="8">
        <v>2016</v>
      </c>
      <c r="B2837" s="9">
        <v>42681</v>
      </c>
      <c r="C2837" s="10">
        <v>1</v>
      </c>
      <c r="D2837" s="11">
        <v>48.440000000000005</v>
      </c>
      <c r="E2837" s="11">
        <v>51.559999999999995</v>
      </c>
      <c r="F2837" s="8">
        <v>48.6</v>
      </c>
      <c r="G2837" s="8">
        <v>48.2</v>
      </c>
      <c r="H2837" s="8">
        <v>44</v>
      </c>
      <c r="I2837" s="8">
        <v>53.9</v>
      </c>
      <c r="J2837" s="8">
        <v>47.5</v>
      </c>
    </row>
    <row r="2838" spans="1:10" x14ac:dyDescent="0.15">
      <c r="A2838" s="8">
        <v>2016</v>
      </c>
      <c r="B2838" s="9">
        <v>42682</v>
      </c>
      <c r="C2838" s="10">
        <v>0</v>
      </c>
      <c r="D2838" s="11">
        <v>48.440000000000005</v>
      </c>
      <c r="E2838" s="11">
        <v>51.559999999999995</v>
      </c>
      <c r="F2838" s="8">
        <v>48.6</v>
      </c>
      <c r="G2838" s="8">
        <v>48.2</v>
      </c>
      <c r="H2838" s="8">
        <v>44</v>
      </c>
      <c r="I2838" s="8">
        <v>53.9</v>
      </c>
      <c r="J2838" s="8">
        <v>47.5</v>
      </c>
    </row>
    <row r="2839" spans="1:10" x14ac:dyDescent="0.15">
      <c r="B2839" s="9"/>
      <c r="C2839" s="10"/>
      <c r="D2839" s="11"/>
      <c r="E2839" s="11"/>
    </row>
    <row r="2840" spans="1:10" x14ac:dyDescent="0.15">
      <c r="B2840" s="9"/>
      <c r="C2840" s="10"/>
      <c r="D2840" s="11"/>
      <c r="E2840" s="11"/>
    </row>
    <row r="2841" spans="1:10" x14ac:dyDescent="0.15">
      <c r="B2841" s="9"/>
      <c r="C2841" s="10"/>
      <c r="D2841" s="11"/>
      <c r="E2841" s="11"/>
    </row>
    <row r="2842" spans="1:10" x14ac:dyDescent="0.15">
      <c r="B2842" s="9"/>
      <c r="C2842" s="10"/>
      <c r="D2842" s="11"/>
      <c r="E2842" s="11"/>
    </row>
    <row r="2843" spans="1:10" x14ac:dyDescent="0.15">
      <c r="B2843" s="9"/>
      <c r="C2843" s="10"/>
      <c r="D2843" s="11"/>
      <c r="E2843" s="11"/>
    </row>
    <row r="2844" spans="1:10" x14ac:dyDescent="0.15">
      <c r="B2844" s="9"/>
      <c r="C2844" s="10"/>
      <c r="D2844" s="11"/>
      <c r="E2844" s="11"/>
    </row>
    <row r="2845" spans="1:10" x14ac:dyDescent="0.15">
      <c r="B2845" s="9"/>
      <c r="C2845" s="10"/>
      <c r="D2845" s="11"/>
      <c r="E2845" s="11"/>
    </row>
    <row r="2846" spans="1:10" x14ac:dyDescent="0.15">
      <c r="B2846" s="9"/>
      <c r="C2846" s="10"/>
      <c r="D2846" s="11"/>
      <c r="E2846" s="11"/>
    </row>
    <row r="2847" spans="1:10" x14ac:dyDescent="0.15">
      <c r="B2847" s="9"/>
      <c r="C2847" s="10"/>
      <c r="D2847" s="11"/>
      <c r="E2847" s="11"/>
    </row>
    <row r="2848" spans="1:10" x14ac:dyDescent="0.15">
      <c r="B2848" s="9"/>
      <c r="C2848" s="10"/>
      <c r="D2848" s="11"/>
      <c r="E2848" s="11"/>
    </row>
    <row r="2849" spans="2:5" x14ac:dyDescent="0.15">
      <c r="B2849" s="9"/>
      <c r="C2849" s="10"/>
      <c r="D2849" s="11"/>
      <c r="E2849" s="11"/>
    </row>
    <row r="2850" spans="2:5" x14ac:dyDescent="0.15">
      <c r="B2850" s="9"/>
      <c r="C2850" s="10"/>
      <c r="D2850" s="11"/>
      <c r="E2850" s="11"/>
    </row>
    <row r="2851" spans="2:5" x14ac:dyDescent="0.15">
      <c r="B2851" s="9"/>
      <c r="C2851" s="10"/>
      <c r="D2851" s="11"/>
      <c r="E2851" s="11"/>
    </row>
    <row r="2852" spans="2:5" x14ac:dyDescent="0.15">
      <c r="B2852" s="9"/>
      <c r="C2852" s="10"/>
      <c r="D2852" s="11"/>
      <c r="E2852" s="11"/>
    </row>
    <row r="2853" spans="2:5" x14ac:dyDescent="0.15">
      <c r="B2853" s="9"/>
      <c r="C2853" s="10"/>
      <c r="D2853" s="11"/>
      <c r="E2853" s="11"/>
    </row>
    <row r="2854" spans="2:5" x14ac:dyDescent="0.15">
      <c r="B2854" s="9"/>
      <c r="C2854" s="10"/>
      <c r="D2854" s="11"/>
      <c r="E2854" s="11"/>
    </row>
    <row r="2855" spans="2:5" x14ac:dyDescent="0.15">
      <c r="B2855" s="9"/>
      <c r="C2855" s="10"/>
      <c r="D2855" s="11"/>
      <c r="E2855" s="11"/>
    </row>
    <row r="2856" spans="2:5" x14ac:dyDescent="0.15">
      <c r="B2856" s="9"/>
      <c r="C2856" s="10"/>
      <c r="D2856" s="11"/>
      <c r="E2856" s="11"/>
    </row>
    <row r="2857" spans="2:5" x14ac:dyDescent="0.15">
      <c r="B2857" s="9"/>
      <c r="C2857" s="10"/>
      <c r="D2857" s="11"/>
      <c r="E2857" s="11"/>
    </row>
    <row r="2858" spans="2:5" x14ac:dyDescent="0.15">
      <c r="B2858" s="9"/>
      <c r="C2858" s="10"/>
      <c r="D2858" s="11"/>
      <c r="E2858" s="11"/>
    </row>
    <row r="2859" spans="2:5" x14ac:dyDescent="0.15">
      <c r="B2859" s="9"/>
      <c r="C2859" s="10"/>
      <c r="D2859" s="11"/>
      <c r="E2859" s="11"/>
    </row>
    <row r="2860" spans="2:5" x14ac:dyDescent="0.15">
      <c r="B2860" s="9"/>
      <c r="C2860" s="10"/>
      <c r="D2860" s="11"/>
      <c r="E2860" s="11"/>
    </row>
    <row r="2861" spans="2:5" x14ac:dyDescent="0.15">
      <c r="B2861" s="9"/>
      <c r="C2861" s="10"/>
      <c r="D2861" s="11"/>
      <c r="E2861" s="11"/>
    </row>
    <row r="2862" spans="2:5" x14ac:dyDescent="0.15">
      <c r="B2862" s="9"/>
      <c r="C2862" s="10"/>
      <c r="D2862" s="11"/>
      <c r="E2862" s="11"/>
    </row>
    <row r="2863" spans="2:5" x14ac:dyDescent="0.15">
      <c r="B2863" s="9"/>
      <c r="C2863" s="10"/>
      <c r="D2863" s="11"/>
      <c r="E2863" s="11"/>
    </row>
    <row r="2864" spans="2:5" x14ac:dyDescent="0.15">
      <c r="B2864" s="9"/>
      <c r="C2864" s="10"/>
      <c r="D2864" s="11"/>
      <c r="E2864" s="11"/>
    </row>
    <row r="2865" spans="2:5" x14ac:dyDescent="0.15">
      <c r="B2865" s="9"/>
      <c r="C2865" s="10"/>
      <c r="D2865" s="11"/>
      <c r="E2865" s="11"/>
    </row>
    <row r="2866" spans="2:5" x14ac:dyDescent="0.15">
      <c r="B2866" s="9"/>
      <c r="C2866" s="10"/>
      <c r="D2866" s="11"/>
      <c r="E2866" s="11"/>
    </row>
    <row r="2867" spans="2:5" x14ac:dyDescent="0.15">
      <c r="B2867" s="9"/>
      <c r="C2867" s="10"/>
      <c r="D2867" s="11"/>
      <c r="E2867" s="11"/>
    </row>
    <row r="2868" spans="2:5" x14ac:dyDescent="0.15">
      <c r="B2868" s="9"/>
      <c r="C2868" s="10"/>
      <c r="D2868" s="11"/>
      <c r="E2868" s="11"/>
    </row>
    <row r="2869" spans="2:5" x14ac:dyDescent="0.15">
      <c r="B2869" s="9"/>
      <c r="C2869" s="10"/>
      <c r="D2869" s="11"/>
      <c r="E2869" s="11"/>
    </row>
    <row r="2870" spans="2:5" x14ac:dyDescent="0.15">
      <c r="B2870" s="9"/>
      <c r="C2870" s="10"/>
      <c r="D2870" s="11"/>
      <c r="E2870" s="11"/>
    </row>
    <row r="2871" spans="2:5" x14ac:dyDescent="0.15">
      <c r="B2871" s="9"/>
      <c r="C2871" s="10"/>
      <c r="D2871" s="11"/>
      <c r="E2871" s="11"/>
    </row>
    <row r="2872" spans="2:5" x14ac:dyDescent="0.15">
      <c r="B2872" s="9"/>
      <c r="C2872" s="10"/>
      <c r="D2872" s="11"/>
      <c r="E2872" s="11"/>
    </row>
    <row r="2873" spans="2:5" x14ac:dyDescent="0.15">
      <c r="B2873" s="9"/>
      <c r="C2873" s="10"/>
      <c r="D2873" s="11"/>
      <c r="E2873" s="11"/>
    </row>
    <row r="2874" spans="2:5" x14ac:dyDescent="0.15">
      <c r="B2874" s="9"/>
      <c r="C2874" s="10"/>
      <c r="D2874" s="11"/>
      <c r="E2874" s="11"/>
    </row>
    <row r="2875" spans="2:5" x14ac:dyDescent="0.15">
      <c r="B2875" s="9"/>
      <c r="C2875" s="10"/>
      <c r="D2875" s="11"/>
      <c r="E2875" s="11"/>
    </row>
    <row r="2876" spans="2:5" x14ac:dyDescent="0.15">
      <c r="B2876" s="9"/>
      <c r="C2876" s="10"/>
      <c r="D2876" s="11"/>
      <c r="E2876" s="11"/>
    </row>
    <row r="2877" spans="2:5" x14ac:dyDescent="0.15">
      <c r="B2877" s="9"/>
      <c r="C2877" s="10"/>
      <c r="D2877" s="11"/>
      <c r="E2877" s="11"/>
    </row>
    <row r="2878" spans="2:5" x14ac:dyDescent="0.15">
      <c r="B2878" s="9"/>
      <c r="C2878" s="10"/>
      <c r="D2878" s="11"/>
      <c r="E2878" s="11"/>
    </row>
    <row r="2879" spans="2:5" x14ac:dyDescent="0.15">
      <c r="B2879" s="9"/>
      <c r="C2879" s="10"/>
      <c r="D2879" s="11"/>
      <c r="E2879" s="11"/>
    </row>
    <row r="2880" spans="2:5" x14ac:dyDescent="0.15">
      <c r="B2880" s="9"/>
      <c r="C2880" s="10"/>
      <c r="D2880" s="11"/>
      <c r="E2880" s="11"/>
    </row>
    <row r="2881" spans="2:5" x14ac:dyDescent="0.15">
      <c r="B2881" s="9"/>
      <c r="C2881" s="10"/>
      <c r="D2881" s="11"/>
      <c r="E2881" s="11"/>
    </row>
    <row r="2882" spans="2:5" x14ac:dyDescent="0.15">
      <c r="B2882" s="9"/>
      <c r="C2882" s="10"/>
      <c r="D2882" s="11"/>
      <c r="E2882" s="11"/>
    </row>
    <row r="2883" spans="2:5" x14ac:dyDescent="0.15">
      <c r="B2883" s="9"/>
      <c r="C2883" s="10"/>
      <c r="D2883" s="11"/>
      <c r="E2883" s="11"/>
    </row>
    <row r="2884" spans="2:5" x14ac:dyDescent="0.15">
      <c r="B2884" s="9"/>
      <c r="C2884" s="10"/>
      <c r="D2884" s="11"/>
      <c r="E2884" s="11"/>
    </row>
    <row r="2885" spans="2:5" x14ac:dyDescent="0.15">
      <c r="B2885" s="9"/>
      <c r="C2885" s="10"/>
      <c r="D2885" s="11"/>
      <c r="E2885" s="11"/>
    </row>
    <row r="2886" spans="2:5" x14ac:dyDescent="0.15">
      <c r="B2886" s="9"/>
      <c r="C2886" s="10"/>
      <c r="D2886" s="11"/>
      <c r="E2886" s="11"/>
    </row>
    <row r="2887" spans="2:5" x14ac:dyDescent="0.15">
      <c r="B2887" s="9"/>
      <c r="C2887" s="10"/>
      <c r="D2887" s="11"/>
      <c r="E2887" s="11"/>
    </row>
    <row r="2888" spans="2:5" x14ac:dyDescent="0.15">
      <c r="B2888" s="9"/>
      <c r="C2888" s="10"/>
      <c r="D2888" s="11"/>
      <c r="E2888" s="11"/>
    </row>
    <row r="2889" spans="2:5" x14ac:dyDescent="0.15">
      <c r="B2889" s="9"/>
      <c r="C2889" s="10"/>
      <c r="D2889" s="11"/>
      <c r="E2889" s="11"/>
    </row>
    <row r="2890" spans="2:5" x14ac:dyDescent="0.15">
      <c r="B2890" s="9"/>
      <c r="C2890" s="10"/>
      <c r="D2890" s="11"/>
      <c r="E2890" s="11"/>
    </row>
    <row r="2891" spans="2:5" x14ac:dyDescent="0.15">
      <c r="B2891" s="9"/>
      <c r="C2891" s="10"/>
      <c r="D2891" s="11"/>
      <c r="E2891" s="11"/>
    </row>
    <row r="2892" spans="2:5" x14ac:dyDescent="0.15">
      <c r="B2892" s="9"/>
      <c r="C2892" s="10"/>
      <c r="D2892" s="11"/>
      <c r="E2892" s="11"/>
    </row>
    <row r="2893" spans="2:5" x14ac:dyDescent="0.15">
      <c r="B2893" s="9"/>
      <c r="C2893" s="10"/>
      <c r="D2893" s="11"/>
      <c r="E2893" s="11"/>
    </row>
    <row r="2894" spans="2:5" x14ac:dyDescent="0.15">
      <c r="B2894" s="9"/>
      <c r="C2894" s="10"/>
      <c r="D2894" s="11"/>
      <c r="E2894" s="11"/>
    </row>
    <row r="2895" spans="2:5" x14ac:dyDescent="0.15">
      <c r="B2895" s="9"/>
      <c r="C2895" s="10"/>
      <c r="D2895" s="11"/>
      <c r="E2895" s="11"/>
    </row>
    <row r="2896" spans="2:5" x14ac:dyDescent="0.15">
      <c r="B2896" s="9"/>
      <c r="C2896" s="10"/>
      <c r="D2896" s="11"/>
      <c r="E2896" s="11"/>
    </row>
    <row r="2897" spans="2:5" x14ac:dyDescent="0.15">
      <c r="B2897" s="9"/>
      <c r="C2897" s="10"/>
      <c r="D2897" s="11"/>
      <c r="E2897" s="11"/>
    </row>
    <row r="2898" spans="2:5" x14ac:dyDescent="0.15">
      <c r="B2898" s="9"/>
      <c r="C2898" s="10"/>
      <c r="D2898" s="11"/>
      <c r="E2898" s="11"/>
    </row>
    <row r="2899" spans="2:5" x14ac:dyDescent="0.15">
      <c r="B2899" s="9"/>
      <c r="C2899" s="10"/>
      <c r="D2899" s="11"/>
      <c r="E2899" s="11"/>
    </row>
    <row r="2900" spans="2:5" x14ac:dyDescent="0.15">
      <c r="B2900" s="9"/>
      <c r="C2900" s="10"/>
      <c r="D2900" s="11"/>
      <c r="E2900" s="11"/>
    </row>
    <row r="2901" spans="2:5" x14ac:dyDescent="0.15">
      <c r="B2901" s="9"/>
      <c r="C2901" s="10"/>
      <c r="D2901" s="11"/>
      <c r="E2901" s="11"/>
    </row>
    <row r="2902" spans="2:5" x14ac:dyDescent="0.15">
      <c r="B2902" s="9"/>
      <c r="C2902" s="10"/>
      <c r="D2902" s="11"/>
      <c r="E2902" s="11"/>
    </row>
    <row r="2903" spans="2:5" x14ac:dyDescent="0.15">
      <c r="B2903" s="9"/>
      <c r="C2903" s="10"/>
      <c r="D2903" s="11"/>
      <c r="E2903" s="11"/>
    </row>
    <row r="2904" spans="2:5" x14ac:dyDescent="0.15">
      <c r="B2904" s="9"/>
      <c r="C2904" s="10"/>
      <c r="D2904" s="11"/>
      <c r="E2904" s="11"/>
    </row>
    <row r="2905" spans="2:5" x14ac:dyDescent="0.15">
      <c r="B2905" s="9"/>
      <c r="C2905" s="10"/>
      <c r="D2905" s="11"/>
      <c r="E2905" s="11"/>
    </row>
    <row r="2906" spans="2:5" x14ac:dyDescent="0.15">
      <c r="B2906" s="9"/>
      <c r="C2906" s="10"/>
      <c r="D2906" s="11"/>
      <c r="E2906" s="11"/>
    </row>
    <row r="2907" spans="2:5" x14ac:dyDescent="0.15">
      <c r="B2907" s="9"/>
      <c r="C2907" s="10"/>
      <c r="D2907" s="11"/>
      <c r="E2907" s="11"/>
    </row>
    <row r="2908" spans="2:5" x14ac:dyDescent="0.15">
      <c r="B2908" s="9"/>
      <c r="C2908" s="10"/>
      <c r="D2908" s="11"/>
      <c r="E2908" s="11"/>
    </row>
    <row r="2909" spans="2:5" x14ac:dyDescent="0.15">
      <c r="B2909" s="9"/>
      <c r="C2909" s="10"/>
      <c r="D2909" s="11"/>
      <c r="E2909" s="11"/>
    </row>
    <row r="2910" spans="2:5" x14ac:dyDescent="0.15">
      <c r="B2910" s="9"/>
      <c r="C2910" s="10"/>
      <c r="D2910" s="11"/>
      <c r="E2910" s="11"/>
    </row>
    <row r="2911" spans="2:5" x14ac:dyDescent="0.15">
      <c r="B2911" s="9"/>
      <c r="C2911" s="10"/>
      <c r="D2911" s="11"/>
      <c r="E2911" s="11"/>
    </row>
    <row r="2912" spans="2:5" x14ac:dyDescent="0.15">
      <c r="B2912" s="9"/>
      <c r="C2912" s="10"/>
      <c r="D2912" s="11"/>
      <c r="E2912" s="11"/>
    </row>
    <row r="2913" spans="2:5" x14ac:dyDescent="0.15">
      <c r="B2913" s="9"/>
      <c r="C2913" s="10"/>
      <c r="D2913" s="11"/>
      <c r="E2913" s="11"/>
    </row>
    <row r="2914" spans="2:5" x14ac:dyDescent="0.15">
      <c r="B2914" s="9"/>
      <c r="C2914" s="10"/>
      <c r="D2914" s="11"/>
      <c r="E2914" s="11"/>
    </row>
    <row r="2915" spans="2:5" x14ac:dyDescent="0.15">
      <c r="B2915" s="9"/>
      <c r="C2915" s="10"/>
      <c r="D2915" s="11"/>
      <c r="E2915" s="11"/>
    </row>
    <row r="2916" spans="2:5" x14ac:dyDescent="0.15">
      <c r="B2916" s="9"/>
      <c r="C2916" s="10"/>
      <c r="D2916" s="11"/>
      <c r="E2916" s="11"/>
    </row>
    <row r="2917" spans="2:5" x14ac:dyDescent="0.15">
      <c r="B2917" s="9"/>
      <c r="C2917" s="10"/>
      <c r="D2917" s="11"/>
      <c r="E2917" s="11"/>
    </row>
    <row r="2918" spans="2:5" x14ac:dyDescent="0.15">
      <c r="B2918" s="9"/>
      <c r="C2918" s="10"/>
      <c r="D2918" s="11"/>
      <c r="E2918" s="11"/>
    </row>
    <row r="2919" spans="2:5" x14ac:dyDescent="0.15">
      <c r="B2919" s="9"/>
      <c r="C2919" s="10"/>
      <c r="D2919" s="11"/>
      <c r="E2919" s="11"/>
    </row>
    <row r="2920" spans="2:5" x14ac:dyDescent="0.15">
      <c r="B2920" s="9"/>
      <c r="C2920" s="10"/>
      <c r="D2920" s="11"/>
      <c r="E2920" s="11"/>
    </row>
    <row r="2921" spans="2:5" x14ac:dyDescent="0.15">
      <c r="B2921" s="9"/>
      <c r="C2921" s="10"/>
      <c r="D2921" s="11"/>
      <c r="E2921" s="11"/>
    </row>
    <row r="2922" spans="2:5" x14ac:dyDescent="0.15">
      <c r="B2922" s="9"/>
      <c r="C2922" s="10"/>
      <c r="D2922" s="11"/>
      <c r="E2922" s="11"/>
    </row>
    <row r="2923" spans="2:5" x14ac:dyDescent="0.15">
      <c r="B2923" s="9"/>
      <c r="C2923" s="10"/>
      <c r="D2923" s="11"/>
      <c r="E2923" s="11"/>
    </row>
    <row r="2924" spans="2:5" x14ac:dyDescent="0.15">
      <c r="B2924" s="9"/>
      <c r="C2924" s="10"/>
      <c r="D2924" s="11"/>
      <c r="E2924" s="11"/>
    </row>
    <row r="2925" spans="2:5" x14ac:dyDescent="0.15">
      <c r="B2925" s="9"/>
      <c r="C2925" s="10"/>
      <c r="D2925" s="11"/>
      <c r="E2925" s="11"/>
    </row>
    <row r="2926" spans="2:5" x14ac:dyDescent="0.15">
      <c r="B2926" s="9"/>
      <c r="C2926" s="10"/>
      <c r="D2926" s="11"/>
      <c r="E2926" s="11"/>
    </row>
    <row r="2927" spans="2:5" x14ac:dyDescent="0.15">
      <c r="B2927" s="9"/>
      <c r="C2927" s="10"/>
      <c r="D2927" s="11"/>
      <c r="E2927" s="11"/>
    </row>
    <row r="2928" spans="2:5" x14ac:dyDescent="0.15">
      <c r="B2928" s="9"/>
      <c r="C2928" s="10"/>
      <c r="D2928" s="11"/>
      <c r="E2928" s="11"/>
    </row>
    <row r="2929" spans="2:5" x14ac:dyDescent="0.15">
      <c r="B2929" s="9"/>
      <c r="C2929" s="10"/>
      <c r="D2929" s="11"/>
      <c r="E2929" s="11"/>
    </row>
    <row r="2930" spans="2:5" x14ac:dyDescent="0.15">
      <c r="B2930" s="9"/>
      <c r="C2930" s="10"/>
      <c r="D2930" s="11"/>
      <c r="E2930" s="11"/>
    </row>
    <row r="2931" spans="2:5" x14ac:dyDescent="0.15">
      <c r="B2931" s="9"/>
      <c r="C2931" s="10"/>
      <c r="D2931" s="11"/>
      <c r="E2931" s="11"/>
    </row>
    <row r="2932" spans="2:5" x14ac:dyDescent="0.15">
      <c r="B2932" s="9"/>
      <c r="C2932" s="10"/>
      <c r="D2932" s="11"/>
      <c r="E2932" s="11"/>
    </row>
    <row r="2933" spans="2:5" x14ac:dyDescent="0.15">
      <c r="B2933" s="9"/>
      <c r="C2933" s="10"/>
      <c r="D2933" s="11"/>
      <c r="E2933" s="11"/>
    </row>
    <row r="2934" spans="2:5" x14ac:dyDescent="0.15">
      <c r="B2934" s="9"/>
      <c r="C2934" s="10"/>
      <c r="D2934" s="11"/>
      <c r="E2934" s="11"/>
    </row>
    <row r="2935" spans="2:5" x14ac:dyDescent="0.15">
      <c r="B2935" s="9"/>
      <c r="C2935" s="10"/>
      <c r="D2935" s="11"/>
      <c r="E2935" s="11"/>
    </row>
    <row r="2936" spans="2:5" x14ac:dyDescent="0.15">
      <c r="B2936" s="9"/>
      <c r="C2936" s="10"/>
      <c r="D2936" s="11"/>
      <c r="E2936" s="11"/>
    </row>
    <row r="2937" spans="2:5" x14ac:dyDescent="0.15">
      <c r="B2937" s="9"/>
      <c r="C2937" s="10"/>
      <c r="D2937" s="11"/>
      <c r="E2937" s="11"/>
    </row>
    <row r="2938" spans="2:5" x14ac:dyDescent="0.15">
      <c r="B2938" s="9"/>
      <c r="C2938" s="10"/>
      <c r="D2938" s="11"/>
      <c r="E2938" s="11"/>
    </row>
    <row r="2939" spans="2:5" x14ac:dyDescent="0.15">
      <c r="B2939" s="9"/>
      <c r="C2939" s="10"/>
      <c r="D2939" s="11"/>
      <c r="E2939" s="11"/>
    </row>
    <row r="2940" spans="2:5" x14ac:dyDescent="0.15">
      <c r="B2940" s="9"/>
      <c r="C2940" s="10"/>
      <c r="D2940" s="11"/>
      <c r="E2940" s="11"/>
    </row>
    <row r="2941" spans="2:5" x14ac:dyDescent="0.15">
      <c r="B2941" s="9"/>
      <c r="C2941" s="10"/>
      <c r="D2941" s="11"/>
      <c r="E2941" s="11"/>
    </row>
    <row r="2942" spans="2:5" x14ac:dyDescent="0.15">
      <c r="B2942" s="9"/>
      <c r="C2942" s="10"/>
      <c r="D2942" s="11"/>
      <c r="E2942" s="11"/>
    </row>
    <row r="2943" spans="2:5" x14ac:dyDescent="0.15">
      <c r="B2943" s="9"/>
      <c r="C2943" s="10"/>
      <c r="D2943" s="11"/>
      <c r="E2943" s="11"/>
    </row>
    <row r="2944" spans="2:5" x14ac:dyDescent="0.15">
      <c r="B2944" s="9"/>
      <c r="C2944" s="10"/>
      <c r="D2944" s="11"/>
      <c r="E2944" s="11"/>
    </row>
    <row r="2945" spans="2:5" x14ac:dyDescent="0.15">
      <c r="B2945" s="9"/>
      <c r="C2945" s="10"/>
      <c r="D2945" s="11"/>
      <c r="E2945" s="11"/>
    </row>
    <row r="2946" spans="2:5" x14ac:dyDescent="0.15">
      <c r="B2946" s="9"/>
      <c r="C2946" s="10"/>
      <c r="D2946" s="11"/>
      <c r="E2946" s="11"/>
    </row>
    <row r="2947" spans="2:5" x14ac:dyDescent="0.15">
      <c r="B2947" s="9"/>
      <c r="C2947" s="10"/>
      <c r="D2947" s="11"/>
      <c r="E2947" s="11"/>
    </row>
    <row r="2948" spans="2:5" x14ac:dyDescent="0.15">
      <c r="B2948" s="9"/>
      <c r="C2948" s="10"/>
      <c r="D2948" s="11"/>
      <c r="E2948"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F1816"/>
  <sheetViews>
    <sheetView workbookViewId="0">
      <pane ySplit="1" topLeftCell="A2" activePane="bottomLeft" state="frozen"/>
      <selection activeCell="L2595" sqref="L2595"/>
      <selection pane="bottomLeft" activeCell="L2595" sqref="L2595"/>
    </sheetView>
  </sheetViews>
  <sheetFormatPr baseColWidth="10" defaultRowHeight="12" x14ac:dyDescent="0.15"/>
  <cols>
    <col min="1" max="2" width="10.83203125" style="8"/>
    <col min="3" max="3" width="17.1640625" style="8" bestFit="1" customWidth="1"/>
    <col min="4" max="6" width="10.83203125" style="8"/>
    <col min="7" max="16384" width="10.83203125" style="7"/>
  </cols>
  <sheetData>
    <row r="1" spans="1:6" x14ac:dyDescent="0.15">
      <c r="A1" s="6" t="s">
        <v>0</v>
      </c>
      <c r="B1" s="6" t="s">
        <v>1</v>
      </c>
      <c r="C1" s="6" t="s">
        <v>2</v>
      </c>
      <c r="D1" s="6" t="s">
        <v>3</v>
      </c>
      <c r="E1" s="6" t="s">
        <v>4</v>
      </c>
      <c r="F1" s="6" t="s">
        <v>5</v>
      </c>
    </row>
    <row r="2" spans="1:6" x14ac:dyDescent="0.15">
      <c r="A2" s="8">
        <v>2004</v>
      </c>
      <c r="B2" s="9">
        <v>38055</v>
      </c>
      <c r="C2" s="10">
        <f>VLOOKUP(A2,_data_elections!$A:$B,2,0)-B2</f>
        <v>238</v>
      </c>
      <c r="D2" s="11">
        <f t="shared" ref="D2:D65" si="0">E2/(E2+F2)*100</f>
        <v>50</v>
      </c>
      <c r="E2" s="11">
        <v>44.3</v>
      </c>
      <c r="F2" s="11">
        <v>44.3</v>
      </c>
    </row>
    <row r="3" spans="1:6" x14ac:dyDescent="0.15">
      <c r="A3" s="8">
        <v>2004</v>
      </c>
      <c r="B3" s="9">
        <v>38056</v>
      </c>
      <c r="C3" s="10">
        <f>VLOOKUP(A3,_data_elections!$A:$B,2,0)-B3</f>
        <v>237</v>
      </c>
      <c r="D3" s="11">
        <f t="shared" si="0"/>
        <v>49.887133182844252</v>
      </c>
      <c r="E3" s="11">
        <v>44.2</v>
      </c>
      <c r="F3" s="11">
        <v>44.4</v>
      </c>
    </row>
    <row r="4" spans="1:6" x14ac:dyDescent="0.15">
      <c r="A4" s="8">
        <v>2004</v>
      </c>
      <c r="B4" s="9">
        <v>38057</v>
      </c>
      <c r="C4" s="10">
        <f>VLOOKUP(A4,_data_elections!$A:$B,2,0)-B4</f>
        <v>236</v>
      </c>
      <c r="D4" s="11">
        <f t="shared" si="0"/>
        <v>49.661399548532735</v>
      </c>
      <c r="E4" s="11">
        <v>44</v>
      </c>
      <c r="F4" s="11">
        <v>44.6</v>
      </c>
    </row>
    <row r="5" spans="1:6" x14ac:dyDescent="0.15">
      <c r="A5" s="8">
        <v>2004</v>
      </c>
      <c r="B5" s="9">
        <v>38058</v>
      </c>
      <c r="C5" s="10">
        <f>VLOOKUP(A5,_data_elections!$A:$B,2,0)-B5</f>
        <v>235</v>
      </c>
      <c r="D5" s="11">
        <f t="shared" si="0"/>
        <v>49.492671927846679</v>
      </c>
      <c r="E5" s="11">
        <v>43.9</v>
      </c>
      <c r="F5" s="11">
        <v>44.8</v>
      </c>
    </row>
    <row r="6" spans="1:6" x14ac:dyDescent="0.15">
      <c r="A6" s="8">
        <v>2004</v>
      </c>
      <c r="B6" s="9">
        <v>38059</v>
      </c>
      <c r="C6" s="10">
        <f>VLOOKUP(A6,_data_elections!$A:$B,2,0)-B6</f>
        <v>234</v>
      </c>
      <c r="D6" s="11">
        <f t="shared" si="0"/>
        <v>49.49152542372881</v>
      </c>
      <c r="E6" s="11">
        <v>43.8</v>
      </c>
      <c r="F6" s="11">
        <v>44.7</v>
      </c>
    </row>
    <row r="7" spans="1:6" x14ac:dyDescent="0.15">
      <c r="A7" s="8">
        <v>2004</v>
      </c>
      <c r="B7" s="9">
        <v>38060</v>
      </c>
      <c r="C7" s="10">
        <f>VLOOKUP(A7,_data_elections!$A:$B,2,0)-B7</f>
        <v>233</v>
      </c>
      <c r="D7" s="11">
        <f t="shared" si="0"/>
        <v>49.435665914221218</v>
      </c>
      <c r="E7" s="11">
        <v>43.8</v>
      </c>
      <c r="F7" s="11">
        <v>44.8</v>
      </c>
    </row>
    <row r="8" spans="1:6" x14ac:dyDescent="0.15">
      <c r="A8" s="8">
        <v>2004</v>
      </c>
      <c r="B8" s="9">
        <v>38061</v>
      </c>
      <c r="C8" s="10">
        <f>VLOOKUP(A8,_data_elections!$A:$B,2,0)-B8</f>
        <v>232</v>
      </c>
      <c r="D8" s="11">
        <f t="shared" si="0"/>
        <v>49.267192784667415</v>
      </c>
      <c r="E8" s="11">
        <v>43.7</v>
      </c>
      <c r="F8" s="11">
        <v>45</v>
      </c>
    </row>
    <row r="9" spans="1:6" x14ac:dyDescent="0.15">
      <c r="A9" s="8">
        <v>2004</v>
      </c>
      <c r="B9" s="9">
        <v>38062</v>
      </c>
      <c r="C9" s="10">
        <f>VLOOKUP(A9,_data_elections!$A:$B,2,0)-B9</f>
        <v>231</v>
      </c>
      <c r="D9" s="11">
        <f t="shared" si="0"/>
        <v>49.211711711711708</v>
      </c>
      <c r="E9" s="11">
        <v>43.7</v>
      </c>
      <c r="F9" s="11">
        <v>45.1</v>
      </c>
    </row>
    <row r="10" spans="1:6" x14ac:dyDescent="0.15">
      <c r="A10" s="8">
        <v>2004</v>
      </c>
      <c r="B10" s="9">
        <v>38063</v>
      </c>
      <c r="C10" s="10">
        <f>VLOOKUP(A10,_data_elections!$A:$B,2,0)-B10</f>
        <v>230</v>
      </c>
      <c r="D10" s="11">
        <f t="shared" si="0"/>
        <v>49.041713641488158</v>
      </c>
      <c r="E10" s="11">
        <v>43.5</v>
      </c>
      <c r="F10" s="11">
        <v>45.2</v>
      </c>
    </row>
    <row r="11" spans="1:6" x14ac:dyDescent="0.15">
      <c r="A11" s="8">
        <v>2004</v>
      </c>
      <c r="B11" s="9">
        <v>38064</v>
      </c>
      <c r="C11" s="10">
        <f>VLOOKUP(A11,_data_elections!$A:$B,2,0)-B11</f>
        <v>229</v>
      </c>
      <c r="D11" s="11">
        <f t="shared" si="0"/>
        <v>48.873873873873876</v>
      </c>
      <c r="E11" s="11">
        <v>43.4</v>
      </c>
      <c r="F11" s="11">
        <v>45.4</v>
      </c>
    </row>
    <row r="12" spans="1:6" x14ac:dyDescent="0.15">
      <c r="A12" s="8">
        <v>2004</v>
      </c>
      <c r="B12" s="9">
        <v>38065</v>
      </c>
      <c r="C12" s="10">
        <f>VLOOKUP(A12,_data_elections!$A:$B,2,0)-B12</f>
        <v>228</v>
      </c>
      <c r="D12" s="11">
        <f t="shared" si="0"/>
        <v>48.651685393258425</v>
      </c>
      <c r="E12" s="11">
        <v>43.3</v>
      </c>
      <c r="F12" s="11">
        <v>45.7</v>
      </c>
    </row>
    <row r="13" spans="1:6" x14ac:dyDescent="0.15">
      <c r="A13" s="8">
        <v>2004</v>
      </c>
      <c r="B13" s="9">
        <v>38066</v>
      </c>
      <c r="C13" s="10">
        <f>VLOOKUP(A13,_data_elections!$A:$B,2,0)-B13</f>
        <v>227</v>
      </c>
      <c r="D13" s="11">
        <f t="shared" si="0"/>
        <v>48.484848484848492</v>
      </c>
      <c r="E13" s="11">
        <v>43.2</v>
      </c>
      <c r="F13" s="11">
        <v>45.9</v>
      </c>
    </row>
    <row r="14" spans="1:6" x14ac:dyDescent="0.15">
      <c r="A14" s="8">
        <v>2004</v>
      </c>
      <c r="B14" s="9">
        <v>38067</v>
      </c>
      <c r="C14" s="10">
        <f>VLOOKUP(A14,_data_elections!$A:$B,2,0)-B14</f>
        <v>226</v>
      </c>
      <c r="D14" s="11">
        <f t="shared" si="0"/>
        <v>48.53603603603603</v>
      </c>
      <c r="E14" s="11">
        <v>43.1</v>
      </c>
      <c r="F14" s="11">
        <v>45.7</v>
      </c>
    </row>
    <row r="15" spans="1:6" x14ac:dyDescent="0.15">
      <c r="A15" s="8">
        <v>2004</v>
      </c>
      <c r="B15" s="9">
        <v>38068</v>
      </c>
      <c r="C15" s="10">
        <f>VLOOKUP(A15,_data_elections!$A:$B,2,0)-B15</f>
        <v>225</v>
      </c>
      <c r="D15" s="11">
        <f t="shared" si="0"/>
        <v>48.587570621468927</v>
      </c>
      <c r="E15" s="11">
        <v>43</v>
      </c>
      <c r="F15" s="11">
        <v>45.5</v>
      </c>
    </row>
    <row r="16" spans="1:6" x14ac:dyDescent="0.15">
      <c r="A16" s="8">
        <v>2004</v>
      </c>
      <c r="B16" s="9">
        <v>38069</v>
      </c>
      <c r="C16" s="10">
        <f>VLOOKUP(A16,_data_elections!$A:$B,2,0)-B16</f>
        <v>224</v>
      </c>
      <c r="D16" s="11">
        <f t="shared" si="0"/>
        <v>48.639455782312929</v>
      </c>
      <c r="E16" s="11">
        <v>42.9</v>
      </c>
      <c r="F16" s="11">
        <v>45.3</v>
      </c>
    </row>
    <row r="17" spans="1:6" x14ac:dyDescent="0.15">
      <c r="A17" s="8">
        <v>2004</v>
      </c>
      <c r="B17" s="9">
        <v>38070</v>
      </c>
      <c r="C17" s="10">
        <f>VLOOKUP(A17,_data_elections!$A:$B,2,0)-B17</f>
        <v>223</v>
      </c>
      <c r="D17" s="11">
        <f t="shared" si="0"/>
        <v>48.691695108077354</v>
      </c>
      <c r="E17" s="11">
        <v>42.8</v>
      </c>
      <c r="F17" s="11">
        <v>45.1</v>
      </c>
    </row>
    <row r="18" spans="1:6" x14ac:dyDescent="0.15">
      <c r="A18" s="8">
        <v>2004</v>
      </c>
      <c r="B18" s="9">
        <v>38071</v>
      </c>
      <c r="C18" s="10">
        <f>VLOOKUP(A18,_data_elections!$A:$B,2,0)-B18</f>
        <v>222</v>
      </c>
      <c r="D18" s="11">
        <f t="shared" si="0"/>
        <v>48.68571428571429</v>
      </c>
      <c r="E18" s="11">
        <v>42.6</v>
      </c>
      <c r="F18" s="11">
        <v>44.9</v>
      </c>
    </row>
    <row r="19" spans="1:6" x14ac:dyDescent="0.15">
      <c r="A19" s="8">
        <v>2004</v>
      </c>
      <c r="B19" s="9">
        <v>38072</v>
      </c>
      <c r="C19" s="10">
        <f>VLOOKUP(A19,_data_elections!$A:$B,2,0)-B19</f>
        <v>221</v>
      </c>
      <c r="D19" s="11">
        <f t="shared" si="0"/>
        <v>48.738532110091739</v>
      </c>
      <c r="E19" s="11">
        <v>42.5</v>
      </c>
      <c r="F19" s="11">
        <v>44.7</v>
      </c>
    </row>
    <row r="20" spans="1:6" x14ac:dyDescent="0.15">
      <c r="A20" s="8">
        <v>2004</v>
      </c>
      <c r="B20" s="9">
        <v>38073</v>
      </c>
      <c r="C20" s="10">
        <f>VLOOKUP(A20,_data_elections!$A:$B,2,0)-B20</f>
        <v>220</v>
      </c>
      <c r="D20" s="11">
        <f t="shared" si="0"/>
        <v>48.679678530424802</v>
      </c>
      <c r="E20" s="11">
        <v>42.4</v>
      </c>
      <c r="F20" s="11">
        <v>44.7</v>
      </c>
    </row>
    <row r="21" spans="1:6" x14ac:dyDescent="0.15">
      <c r="A21" s="8">
        <v>2004</v>
      </c>
      <c r="B21" s="9">
        <v>38074</v>
      </c>
      <c r="C21" s="10">
        <f>VLOOKUP(A21,_data_elections!$A:$B,2,0)-B21</f>
        <v>219</v>
      </c>
      <c r="D21" s="11">
        <f t="shared" si="0"/>
        <v>48.505747126436781</v>
      </c>
      <c r="E21" s="11">
        <v>42.2</v>
      </c>
      <c r="F21" s="11">
        <v>44.8</v>
      </c>
    </row>
    <row r="22" spans="1:6" x14ac:dyDescent="0.15">
      <c r="A22" s="8">
        <v>2004</v>
      </c>
      <c r="B22" s="9">
        <v>38075</v>
      </c>
      <c r="C22" s="10">
        <f>VLOOKUP(A22,_data_elections!$A:$B,2,0)-B22</f>
        <v>218</v>
      </c>
      <c r="D22" s="11">
        <f t="shared" si="0"/>
        <v>48.911798396334476</v>
      </c>
      <c r="E22" s="11">
        <v>42.7</v>
      </c>
      <c r="F22" s="11">
        <v>44.6</v>
      </c>
    </row>
    <row r="23" spans="1:6" x14ac:dyDescent="0.15">
      <c r="A23" s="8">
        <v>2004</v>
      </c>
      <c r="B23" s="9">
        <v>38076</v>
      </c>
      <c r="C23" s="10">
        <f>VLOOKUP(A23,_data_elections!$A:$B,2,0)-B23</f>
        <v>217</v>
      </c>
      <c r="D23" s="11">
        <f t="shared" si="0"/>
        <v>49.543378995433791</v>
      </c>
      <c r="E23" s="11">
        <v>43.4</v>
      </c>
      <c r="F23" s="11">
        <v>44.2</v>
      </c>
    </row>
    <row r="24" spans="1:6" x14ac:dyDescent="0.15">
      <c r="A24" s="8">
        <v>2004</v>
      </c>
      <c r="B24" s="9">
        <v>38077</v>
      </c>
      <c r="C24" s="10">
        <f>VLOOKUP(A24,_data_elections!$A:$B,2,0)-B24</f>
        <v>216</v>
      </c>
      <c r="D24" s="11">
        <f t="shared" si="0"/>
        <v>49.886877828054295</v>
      </c>
      <c r="E24" s="11">
        <v>44.1</v>
      </c>
      <c r="F24" s="11">
        <v>44.3</v>
      </c>
    </row>
    <row r="25" spans="1:6" x14ac:dyDescent="0.15">
      <c r="A25" s="8">
        <v>2004</v>
      </c>
      <c r="B25" s="9">
        <v>38078</v>
      </c>
      <c r="C25" s="10">
        <f>VLOOKUP(A25,_data_elections!$A:$B,2,0)-B25</f>
        <v>215</v>
      </c>
      <c r="D25" s="11">
        <f t="shared" si="0"/>
        <v>50.224215246636774</v>
      </c>
      <c r="E25" s="11">
        <v>44.8</v>
      </c>
      <c r="F25" s="11">
        <v>44.4</v>
      </c>
    </row>
    <row r="26" spans="1:6" x14ac:dyDescent="0.15">
      <c r="A26" s="8">
        <v>2004</v>
      </c>
      <c r="B26" s="9">
        <v>38079</v>
      </c>
      <c r="C26" s="10">
        <f>VLOOKUP(A26,_data_elections!$A:$B,2,0)-B26</f>
        <v>214</v>
      </c>
      <c r="D26" s="11">
        <f t="shared" si="0"/>
        <v>50.224719101123597</v>
      </c>
      <c r="E26" s="11">
        <v>44.7</v>
      </c>
      <c r="F26" s="11">
        <v>44.3</v>
      </c>
    </row>
    <row r="27" spans="1:6" x14ac:dyDescent="0.15">
      <c r="A27" s="8">
        <v>2004</v>
      </c>
      <c r="B27" s="9">
        <v>38080</v>
      </c>
      <c r="C27" s="10">
        <f>VLOOKUP(A27,_data_elections!$A:$B,2,0)-B27</f>
        <v>213</v>
      </c>
      <c r="D27" s="11">
        <f t="shared" si="0"/>
        <v>50.225225225225223</v>
      </c>
      <c r="E27" s="11">
        <v>44.6</v>
      </c>
      <c r="F27" s="11">
        <v>44.2</v>
      </c>
    </row>
    <row r="28" spans="1:6" x14ac:dyDescent="0.15">
      <c r="A28" s="8">
        <v>2004</v>
      </c>
      <c r="B28" s="9">
        <v>38081</v>
      </c>
      <c r="C28" s="10">
        <f>VLOOKUP(A28,_data_elections!$A:$B,2,0)-B28</f>
        <v>212</v>
      </c>
      <c r="D28" s="11">
        <f t="shared" si="0"/>
        <v>50.112612612612615</v>
      </c>
      <c r="E28" s="11">
        <v>44.5</v>
      </c>
      <c r="F28" s="11">
        <v>44.3</v>
      </c>
    </row>
    <row r="29" spans="1:6" x14ac:dyDescent="0.15">
      <c r="A29" s="8">
        <v>2004</v>
      </c>
      <c r="B29" s="9">
        <v>38082</v>
      </c>
      <c r="C29" s="10">
        <f>VLOOKUP(A29,_data_elections!$A:$B,2,0)-B29</f>
        <v>211</v>
      </c>
      <c r="D29" s="11">
        <f t="shared" si="0"/>
        <v>50.395480225988699</v>
      </c>
      <c r="E29" s="11">
        <v>44.6</v>
      </c>
      <c r="F29" s="11">
        <v>43.9</v>
      </c>
    </row>
    <row r="30" spans="1:6" x14ac:dyDescent="0.15">
      <c r="A30" s="8">
        <v>2004</v>
      </c>
      <c r="B30" s="9">
        <v>38083</v>
      </c>
      <c r="C30" s="10">
        <f>VLOOKUP(A30,_data_elections!$A:$B,2,0)-B30</f>
        <v>210</v>
      </c>
      <c r="D30" s="11">
        <f t="shared" si="0"/>
        <v>50.3945885005637</v>
      </c>
      <c r="E30" s="11">
        <v>44.7</v>
      </c>
      <c r="F30" s="11">
        <v>44</v>
      </c>
    </row>
    <row r="31" spans="1:6" x14ac:dyDescent="0.15">
      <c r="A31" s="8">
        <v>2004</v>
      </c>
      <c r="B31" s="9">
        <v>38084</v>
      </c>
      <c r="C31" s="10">
        <f>VLOOKUP(A31,_data_elections!$A:$B,2,0)-B31</f>
        <v>209</v>
      </c>
      <c r="D31" s="11">
        <f t="shared" si="0"/>
        <v>50.281848928974071</v>
      </c>
      <c r="E31" s="11">
        <v>44.6</v>
      </c>
      <c r="F31" s="11">
        <v>44.1</v>
      </c>
    </row>
    <row r="32" spans="1:6" x14ac:dyDescent="0.15">
      <c r="A32" s="8">
        <v>2004</v>
      </c>
      <c r="B32" s="9">
        <v>38085</v>
      </c>
      <c r="C32" s="10">
        <f>VLOOKUP(A32,_data_elections!$A:$B,2,0)-B32</f>
        <v>208</v>
      </c>
      <c r="D32" s="11">
        <f t="shared" si="0"/>
        <v>50.281214848143982</v>
      </c>
      <c r="E32" s="11">
        <v>44.7</v>
      </c>
      <c r="F32" s="11">
        <v>44.2</v>
      </c>
    </row>
    <row r="33" spans="1:6" x14ac:dyDescent="0.15">
      <c r="A33" s="8">
        <v>2004</v>
      </c>
      <c r="B33" s="9">
        <v>38086</v>
      </c>
      <c r="C33" s="10">
        <f>VLOOKUP(A33,_data_elections!$A:$B,2,0)-B33</f>
        <v>207</v>
      </c>
      <c r="D33" s="11">
        <f t="shared" si="0"/>
        <v>50.224719101123597</v>
      </c>
      <c r="E33" s="11">
        <v>44.7</v>
      </c>
      <c r="F33" s="11">
        <v>44.3</v>
      </c>
    </row>
    <row r="34" spans="1:6" x14ac:dyDescent="0.15">
      <c r="A34" s="8">
        <v>2004</v>
      </c>
      <c r="B34" s="9">
        <v>38087</v>
      </c>
      <c r="C34" s="10">
        <f>VLOOKUP(A34,_data_elections!$A:$B,2,0)-B34</f>
        <v>206</v>
      </c>
      <c r="D34" s="11">
        <f t="shared" si="0"/>
        <v>50.056242969628798</v>
      </c>
      <c r="E34" s="11">
        <v>44.5</v>
      </c>
      <c r="F34" s="11">
        <v>44.4</v>
      </c>
    </row>
    <row r="35" spans="1:6" x14ac:dyDescent="0.15">
      <c r="A35" s="8">
        <v>2004</v>
      </c>
      <c r="B35" s="9">
        <v>38088</v>
      </c>
      <c r="C35" s="10">
        <f>VLOOKUP(A35,_data_elections!$A:$B,2,0)-B35</f>
        <v>205</v>
      </c>
      <c r="D35" s="11">
        <f t="shared" si="0"/>
        <v>49.887387387387392</v>
      </c>
      <c r="E35" s="11">
        <v>44.3</v>
      </c>
      <c r="F35" s="11">
        <v>44.5</v>
      </c>
    </row>
    <row r="36" spans="1:6" x14ac:dyDescent="0.15">
      <c r="A36" s="8">
        <v>2004</v>
      </c>
      <c r="B36" s="9">
        <v>38089</v>
      </c>
      <c r="C36" s="10">
        <f>VLOOKUP(A36,_data_elections!$A:$B,2,0)-B36</f>
        <v>204</v>
      </c>
      <c r="D36" s="11">
        <f t="shared" si="0"/>
        <v>49.718151071025929</v>
      </c>
      <c r="E36" s="11">
        <v>44.1</v>
      </c>
      <c r="F36" s="11">
        <v>44.6</v>
      </c>
    </row>
    <row r="37" spans="1:6" x14ac:dyDescent="0.15">
      <c r="A37" s="8">
        <v>2004</v>
      </c>
      <c r="B37" s="9">
        <v>38090</v>
      </c>
      <c r="C37" s="10">
        <f>VLOOKUP(A37,_data_elections!$A:$B,2,0)-B37</f>
        <v>203</v>
      </c>
      <c r="D37" s="11">
        <f t="shared" si="0"/>
        <v>49.548532731376973</v>
      </c>
      <c r="E37" s="11">
        <v>43.9</v>
      </c>
      <c r="F37" s="11">
        <v>44.7</v>
      </c>
    </row>
    <row r="38" spans="1:6" x14ac:dyDescent="0.15">
      <c r="A38" s="8">
        <v>2004</v>
      </c>
      <c r="B38" s="9">
        <v>38091</v>
      </c>
      <c r="C38" s="10">
        <f>VLOOKUP(A38,_data_elections!$A:$B,2,0)-B38</f>
        <v>202</v>
      </c>
      <c r="D38" s="11">
        <f t="shared" si="0"/>
        <v>49.378531073446332</v>
      </c>
      <c r="E38" s="11">
        <v>43.7</v>
      </c>
      <c r="F38" s="11">
        <v>44.8</v>
      </c>
    </row>
    <row r="39" spans="1:6" x14ac:dyDescent="0.15">
      <c r="A39" s="8">
        <v>2004</v>
      </c>
      <c r="B39" s="9">
        <v>38092</v>
      </c>
      <c r="C39" s="10">
        <f>VLOOKUP(A39,_data_elections!$A:$B,2,0)-B39</f>
        <v>201</v>
      </c>
      <c r="D39" s="11">
        <f t="shared" si="0"/>
        <v>49.20814479638009</v>
      </c>
      <c r="E39" s="11">
        <v>43.5</v>
      </c>
      <c r="F39" s="11">
        <v>44.9</v>
      </c>
    </row>
    <row r="40" spans="1:6" x14ac:dyDescent="0.15">
      <c r="A40" s="8">
        <v>2004</v>
      </c>
      <c r="B40" s="9">
        <v>38093</v>
      </c>
      <c r="C40" s="10">
        <f>VLOOKUP(A40,_data_elections!$A:$B,2,0)-B40</f>
        <v>200</v>
      </c>
      <c r="D40" s="11">
        <f t="shared" si="0"/>
        <v>49.095022624434385</v>
      </c>
      <c r="E40" s="11">
        <v>43.4</v>
      </c>
      <c r="F40" s="11">
        <v>45</v>
      </c>
    </row>
    <row r="41" spans="1:6" x14ac:dyDescent="0.15">
      <c r="A41" s="8">
        <v>2004</v>
      </c>
      <c r="B41" s="9">
        <v>38094</v>
      </c>
      <c r="C41" s="10">
        <f>VLOOKUP(A41,_data_elections!$A:$B,2,0)-B41</f>
        <v>199</v>
      </c>
      <c r="D41" s="11">
        <f t="shared" si="0"/>
        <v>48.926553672316381</v>
      </c>
      <c r="E41" s="11">
        <v>43.3</v>
      </c>
      <c r="F41" s="11">
        <v>45.2</v>
      </c>
    </row>
    <row r="42" spans="1:6" x14ac:dyDescent="0.15">
      <c r="A42" s="8">
        <v>2004</v>
      </c>
      <c r="B42" s="9">
        <v>38095</v>
      </c>
      <c r="C42" s="10">
        <f>VLOOKUP(A42,_data_elections!$A:$B,2,0)-B42</f>
        <v>198</v>
      </c>
      <c r="D42" s="11">
        <f t="shared" si="0"/>
        <v>48.924122310305776</v>
      </c>
      <c r="E42" s="11">
        <v>43.2</v>
      </c>
      <c r="F42" s="11">
        <v>45.1</v>
      </c>
    </row>
    <row r="43" spans="1:6" x14ac:dyDescent="0.15">
      <c r="A43" s="8">
        <v>2004</v>
      </c>
      <c r="B43" s="9">
        <v>38096</v>
      </c>
      <c r="C43" s="10">
        <f>VLOOKUP(A43,_data_elections!$A:$B,2,0)-B43</f>
        <v>197</v>
      </c>
      <c r="D43" s="11">
        <f t="shared" si="0"/>
        <v>48.921679909194104</v>
      </c>
      <c r="E43" s="11">
        <v>43.1</v>
      </c>
      <c r="F43" s="11">
        <v>45</v>
      </c>
    </row>
    <row r="44" spans="1:6" x14ac:dyDescent="0.15">
      <c r="A44" s="8">
        <v>2004</v>
      </c>
      <c r="B44" s="9">
        <v>38097</v>
      </c>
      <c r="C44" s="10">
        <f>VLOOKUP(A44,_data_elections!$A:$B,2,0)-B44</f>
        <v>196</v>
      </c>
      <c r="D44" s="11">
        <f t="shared" si="0"/>
        <v>48.861047835990888</v>
      </c>
      <c r="E44" s="11">
        <v>42.9</v>
      </c>
      <c r="F44" s="11">
        <v>44.9</v>
      </c>
    </row>
    <row r="45" spans="1:6" x14ac:dyDescent="0.15">
      <c r="A45" s="8">
        <v>2004</v>
      </c>
      <c r="B45" s="9">
        <v>38098</v>
      </c>
      <c r="C45" s="10">
        <f>VLOOKUP(A45,_data_elections!$A:$B,2,0)-B45</f>
        <v>195</v>
      </c>
      <c r="D45" s="11">
        <f t="shared" si="0"/>
        <v>48.858447488584474</v>
      </c>
      <c r="E45" s="11">
        <v>42.8</v>
      </c>
      <c r="F45" s="11">
        <v>44.8</v>
      </c>
    </row>
    <row r="46" spans="1:6" x14ac:dyDescent="0.15">
      <c r="A46" s="8">
        <v>2004</v>
      </c>
      <c r="B46" s="9">
        <v>38099</v>
      </c>
      <c r="C46" s="10">
        <f>VLOOKUP(A46,_data_elections!$A:$B,2,0)-B46</f>
        <v>194</v>
      </c>
      <c r="D46" s="11">
        <f t="shared" si="0"/>
        <v>48.797250859106519</v>
      </c>
      <c r="E46" s="11">
        <v>42.6</v>
      </c>
      <c r="F46" s="11">
        <v>44.7</v>
      </c>
    </row>
    <row r="47" spans="1:6" x14ac:dyDescent="0.15">
      <c r="A47" s="8">
        <v>2004</v>
      </c>
      <c r="B47" s="9">
        <v>38100</v>
      </c>
      <c r="C47" s="10">
        <f>VLOOKUP(A47,_data_elections!$A:$B,2,0)-B47</f>
        <v>193</v>
      </c>
      <c r="D47" s="11">
        <f t="shared" si="0"/>
        <v>48.794489092996557</v>
      </c>
      <c r="E47" s="11">
        <v>42.5</v>
      </c>
      <c r="F47" s="11">
        <v>44.6</v>
      </c>
    </row>
    <row r="48" spans="1:6" x14ac:dyDescent="0.15">
      <c r="A48" s="8">
        <v>2004</v>
      </c>
      <c r="B48" s="9">
        <v>38101</v>
      </c>
      <c r="C48" s="10">
        <f>VLOOKUP(A48,_data_elections!$A:$B,2,0)-B48</f>
        <v>192</v>
      </c>
      <c r="D48" s="11">
        <f t="shared" si="0"/>
        <v>48.620689655172413</v>
      </c>
      <c r="E48" s="11">
        <v>42.3</v>
      </c>
      <c r="F48" s="11">
        <v>44.7</v>
      </c>
    </row>
    <row r="49" spans="1:6" x14ac:dyDescent="0.15">
      <c r="A49" s="8">
        <v>2004</v>
      </c>
      <c r="B49" s="9">
        <v>38102</v>
      </c>
      <c r="C49" s="10">
        <f>VLOOKUP(A49,_data_elections!$A:$B,2,0)-B49</f>
        <v>191</v>
      </c>
      <c r="D49" s="11">
        <f t="shared" si="0"/>
        <v>48.505747126436781</v>
      </c>
      <c r="E49" s="11">
        <v>42.2</v>
      </c>
      <c r="F49" s="11">
        <v>44.8</v>
      </c>
    </row>
    <row r="50" spans="1:6" x14ac:dyDescent="0.15">
      <c r="A50" s="8">
        <v>2004</v>
      </c>
      <c r="B50" s="9">
        <v>38103</v>
      </c>
      <c r="C50" s="10">
        <f>VLOOKUP(A50,_data_elections!$A:$B,2,0)-B50</f>
        <v>190</v>
      </c>
      <c r="D50" s="11">
        <f t="shared" si="0"/>
        <v>48.390804597701155</v>
      </c>
      <c r="E50" s="11">
        <v>42.1</v>
      </c>
      <c r="F50" s="11">
        <v>44.9</v>
      </c>
    </row>
    <row r="51" spans="1:6" x14ac:dyDescent="0.15">
      <c r="A51" s="8">
        <v>2004</v>
      </c>
      <c r="B51" s="9">
        <v>38104</v>
      </c>
      <c r="C51" s="10">
        <f>VLOOKUP(A51,_data_elections!$A:$B,2,0)-B51</f>
        <v>189</v>
      </c>
      <c r="D51" s="11">
        <f t="shared" si="0"/>
        <v>48.387096774193552</v>
      </c>
      <c r="E51" s="11">
        <v>42</v>
      </c>
      <c r="F51" s="11">
        <v>44.8</v>
      </c>
    </row>
    <row r="52" spans="1:6" x14ac:dyDescent="0.15">
      <c r="A52" s="8">
        <v>2004</v>
      </c>
      <c r="B52" s="9">
        <v>38105</v>
      </c>
      <c r="C52" s="10">
        <f>VLOOKUP(A52,_data_elections!$A:$B,2,0)-B52</f>
        <v>188</v>
      </c>
      <c r="D52" s="11">
        <f t="shared" si="0"/>
        <v>48.339060710194723</v>
      </c>
      <c r="E52" s="11">
        <v>42.2</v>
      </c>
      <c r="F52" s="11">
        <v>45.1</v>
      </c>
    </row>
    <row r="53" spans="1:6" x14ac:dyDescent="0.15">
      <c r="A53" s="8">
        <v>2004</v>
      </c>
      <c r="B53" s="9">
        <v>38106</v>
      </c>
      <c r="C53" s="10">
        <f>VLOOKUP(A53,_data_elections!$A:$B,2,0)-B53</f>
        <v>187</v>
      </c>
      <c r="D53" s="11">
        <f t="shared" si="0"/>
        <v>48.232611174458384</v>
      </c>
      <c r="E53" s="11">
        <v>42.3</v>
      </c>
      <c r="F53" s="11">
        <v>45.4</v>
      </c>
    </row>
    <row r="54" spans="1:6" x14ac:dyDescent="0.15">
      <c r="A54" s="8">
        <v>2004</v>
      </c>
      <c r="B54" s="9">
        <v>38107</v>
      </c>
      <c r="C54" s="10">
        <f>VLOOKUP(A54,_data_elections!$A:$B,2,0)-B54</f>
        <v>186</v>
      </c>
      <c r="D54" s="11">
        <f t="shared" si="0"/>
        <v>48.072562358276649</v>
      </c>
      <c r="E54" s="11">
        <v>42.4</v>
      </c>
      <c r="F54" s="11">
        <v>45.8</v>
      </c>
    </row>
    <row r="55" spans="1:6" x14ac:dyDescent="0.15">
      <c r="A55" s="8">
        <v>2004</v>
      </c>
      <c r="B55" s="9">
        <v>38108</v>
      </c>
      <c r="C55" s="10">
        <f>VLOOKUP(A55,_data_elections!$A:$B,2,0)-B55</f>
        <v>185</v>
      </c>
      <c r="D55" s="11">
        <f t="shared" si="0"/>
        <v>47.914317925591881</v>
      </c>
      <c r="E55" s="11">
        <v>42.5</v>
      </c>
      <c r="F55" s="11">
        <v>46.2</v>
      </c>
    </row>
    <row r="56" spans="1:6" x14ac:dyDescent="0.15">
      <c r="A56" s="8">
        <v>2004</v>
      </c>
      <c r="B56" s="9">
        <v>38109</v>
      </c>
      <c r="C56" s="10">
        <f>VLOOKUP(A56,_data_elections!$A:$B,2,0)-B56</f>
        <v>184</v>
      </c>
      <c r="D56" s="11">
        <f t="shared" si="0"/>
        <v>47.865168539325843</v>
      </c>
      <c r="E56" s="11">
        <v>42.6</v>
      </c>
      <c r="F56" s="11">
        <v>46.4</v>
      </c>
    </row>
    <row r="57" spans="1:6" x14ac:dyDescent="0.15">
      <c r="A57" s="8">
        <v>2004</v>
      </c>
      <c r="B57" s="9">
        <v>38110</v>
      </c>
      <c r="C57" s="10">
        <f>VLOOKUP(A57,_data_elections!$A:$B,2,0)-B57</f>
        <v>183</v>
      </c>
      <c r="D57" s="11">
        <f t="shared" si="0"/>
        <v>47.603121516164997</v>
      </c>
      <c r="E57" s="11">
        <v>42.7</v>
      </c>
      <c r="F57" s="11">
        <v>47</v>
      </c>
    </row>
    <row r="58" spans="1:6" x14ac:dyDescent="0.15">
      <c r="A58" s="8">
        <v>2004</v>
      </c>
      <c r="B58" s="9">
        <v>38111</v>
      </c>
      <c r="C58" s="10">
        <f>VLOOKUP(A58,_data_elections!$A:$B,2,0)-B58</f>
        <v>182</v>
      </c>
      <c r="D58" s="11">
        <f t="shared" si="0"/>
        <v>47.879464285714285</v>
      </c>
      <c r="E58" s="11">
        <v>42.9</v>
      </c>
      <c r="F58" s="11">
        <v>46.7</v>
      </c>
    </row>
    <row r="59" spans="1:6" x14ac:dyDescent="0.15">
      <c r="A59" s="8">
        <v>2004</v>
      </c>
      <c r="B59" s="9">
        <v>38112</v>
      </c>
      <c r="C59" s="10">
        <f>VLOOKUP(A59,_data_elections!$A:$B,2,0)-B59</f>
        <v>181</v>
      </c>
      <c r="D59" s="11">
        <f t="shared" si="0"/>
        <v>48.156424581005588</v>
      </c>
      <c r="E59" s="11">
        <v>43.1</v>
      </c>
      <c r="F59" s="11">
        <v>46.4</v>
      </c>
    </row>
    <row r="60" spans="1:6" x14ac:dyDescent="0.15">
      <c r="A60" s="8">
        <v>2004</v>
      </c>
      <c r="B60" s="9">
        <v>38113</v>
      </c>
      <c r="C60" s="10">
        <f>VLOOKUP(A60,_data_elections!$A:$B,2,0)-B60</f>
        <v>180</v>
      </c>
      <c r="D60" s="11">
        <f t="shared" si="0"/>
        <v>48.491620111731841</v>
      </c>
      <c r="E60" s="11">
        <v>43.4</v>
      </c>
      <c r="F60" s="11">
        <v>46.1</v>
      </c>
    </row>
    <row r="61" spans="1:6" x14ac:dyDescent="0.15">
      <c r="A61" s="8">
        <v>2004</v>
      </c>
      <c r="B61" s="9">
        <v>38114</v>
      </c>
      <c r="C61" s="10">
        <f>VLOOKUP(A61,_data_elections!$A:$B,2,0)-B61</f>
        <v>179</v>
      </c>
      <c r="D61" s="11">
        <f t="shared" si="0"/>
        <v>48.769574944071586</v>
      </c>
      <c r="E61" s="11">
        <v>43.6</v>
      </c>
      <c r="F61" s="11">
        <v>45.8</v>
      </c>
    </row>
    <row r="62" spans="1:6" x14ac:dyDescent="0.15">
      <c r="A62" s="8">
        <v>2004</v>
      </c>
      <c r="B62" s="9">
        <v>38115</v>
      </c>
      <c r="C62" s="10">
        <f>VLOOKUP(A62,_data_elections!$A:$B,2,0)-B62</f>
        <v>178</v>
      </c>
      <c r="D62" s="11">
        <f t="shared" si="0"/>
        <v>48.993288590604024</v>
      </c>
      <c r="E62" s="11">
        <v>43.8</v>
      </c>
      <c r="F62" s="11">
        <v>45.6</v>
      </c>
    </row>
    <row r="63" spans="1:6" x14ac:dyDescent="0.15">
      <c r="A63" s="8">
        <v>2004</v>
      </c>
      <c r="B63" s="9">
        <v>38116</v>
      </c>
      <c r="C63" s="10">
        <f>VLOOKUP(A63,_data_elections!$A:$B,2,0)-B63</f>
        <v>177</v>
      </c>
      <c r="D63" s="11">
        <f t="shared" si="0"/>
        <v>49.217002237136462</v>
      </c>
      <c r="E63" s="11">
        <v>44</v>
      </c>
      <c r="F63" s="11">
        <v>45.4</v>
      </c>
    </row>
    <row r="64" spans="1:6" x14ac:dyDescent="0.15">
      <c r="A64" s="8">
        <v>2004</v>
      </c>
      <c r="B64" s="9">
        <v>38117</v>
      </c>
      <c r="C64" s="10">
        <f>VLOOKUP(A64,_data_elections!$A:$B,2,0)-B64</f>
        <v>176</v>
      </c>
      <c r="D64" s="11">
        <f t="shared" si="0"/>
        <v>49.664429530201339</v>
      </c>
      <c r="E64" s="11">
        <v>44.4</v>
      </c>
      <c r="F64" s="11">
        <v>45</v>
      </c>
    </row>
    <row r="65" spans="1:6" x14ac:dyDescent="0.15">
      <c r="A65" s="8">
        <v>2004</v>
      </c>
      <c r="B65" s="9">
        <v>38118</v>
      </c>
      <c r="C65" s="10">
        <f>VLOOKUP(A65,_data_elections!$A:$B,2,0)-B65</f>
        <v>175</v>
      </c>
      <c r="D65" s="11">
        <f t="shared" si="0"/>
        <v>50.167973124300111</v>
      </c>
      <c r="E65" s="11">
        <v>44.8</v>
      </c>
      <c r="F65" s="11">
        <v>44.5</v>
      </c>
    </row>
    <row r="66" spans="1:6" x14ac:dyDescent="0.15">
      <c r="A66" s="8">
        <v>2004</v>
      </c>
      <c r="B66" s="9">
        <v>38119</v>
      </c>
      <c r="C66" s="10">
        <f>VLOOKUP(A66,_data_elections!$A:$B,2,0)-B66</f>
        <v>174</v>
      </c>
      <c r="D66" s="11">
        <f t="shared" ref="D66:D129" si="1">E66/(E66+F66)*100</f>
        <v>50.614525139664799</v>
      </c>
      <c r="E66" s="11">
        <v>45.3</v>
      </c>
      <c r="F66" s="11">
        <v>44.2</v>
      </c>
    </row>
    <row r="67" spans="1:6" x14ac:dyDescent="0.15">
      <c r="A67" s="8">
        <v>2004</v>
      </c>
      <c r="B67" s="9">
        <v>38120</v>
      </c>
      <c r="C67" s="10">
        <f>VLOOKUP(A67,_data_elections!$A:$B,2,0)-B67</f>
        <v>173</v>
      </c>
      <c r="D67" s="11">
        <f t="shared" si="1"/>
        <v>51.116071428571431</v>
      </c>
      <c r="E67" s="11">
        <v>45.8</v>
      </c>
      <c r="F67" s="11">
        <v>43.8</v>
      </c>
    </row>
    <row r="68" spans="1:6" x14ac:dyDescent="0.15">
      <c r="A68" s="8">
        <v>2004</v>
      </c>
      <c r="B68" s="9">
        <v>38121</v>
      </c>
      <c r="C68" s="10">
        <f>VLOOKUP(A68,_data_elections!$A:$B,2,0)-B68</f>
        <v>172</v>
      </c>
      <c r="D68" s="11">
        <f t="shared" si="1"/>
        <v>51.402918069584736</v>
      </c>
      <c r="E68" s="11">
        <v>45.8</v>
      </c>
      <c r="F68" s="11">
        <v>43.3</v>
      </c>
    </row>
    <row r="69" spans="1:6" x14ac:dyDescent="0.15">
      <c r="A69" s="8">
        <v>2004</v>
      </c>
      <c r="B69" s="9">
        <v>38122</v>
      </c>
      <c r="C69" s="10">
        <f>VLOOKUP(A69,_data_elections!$A:$B,2,0)-B69</f>
        <v>171</v>
      </c>
      <c r="D69" s="11">
        <f t="shared" si="1"/>
        <v>51.569506726457391</v>
      </c>
      <c r="E69" s="11">
        <v>46</v>
      </c>
      <c r="F69" s="11">
        <v>43.2</v>
      </c>
    </row>
    <row r="70" spans="1:6" x14ac:dyDescent="0.15">
      <c r="A70" s="8">
        <v>2004</v>
      </c>
      <c r="B70" s="9">
        <v>38123</v>
      </c>
      <c r="C70" s="10">
        <f>VLOOKUP(A70,_data_elections!$A:$B,2,0)-B70</f>
        <v>170</v>
      </c>
      <c r="D70" s="11">
        <f t="shared" si="1"/>
        <v>51.463963963963963</v>
      </c>
      <c r="E70" s="11">
        <v>45.7</v>
      </c>
      <c r="F70" s="11">
        <v>43.1</v>
      </c>
    </row>
    <row r="71" spans="1:6" x14ac:dyDescent="0.15">
      <c r="A71" s="8">
        <v>2004</v>
      </c>
      <c r="B71" s="9">
        <v>38124</v>
      </c>
      <c r="C71" s="10">
        <f>VLOOKUP(A71,_data_elections!$A:$B,2,0)-B71</f>
        <v>169</v>
      </c>
      <c r="D71" s="11">
        <f t="shared" si="1"/>
        <v>51.357466063348411</v>
      </c>
      <c r="E71" s="11">
        <v>45.4</v>
      </c>
      <c r="F71" s="11">
        <v>43</v>
      </c>
    </row>
    <row r="72" spans="1:6" x14ac:dyDescent="0.15">
      <c r="A72" s="8">
        <v>2004</v>
      </c>
      <c r="B72" s="9">
        <v>38125</v>
      </c>
      <c r="C72" s="10">
        <f>VLOOKUP(A72,_data_elections!$A:$B,2,0)-B72</f>
        <v>168</v>
      </c>
      <c r="D72" s="11">
        <f t="shared" si="1"/>
        <v>51.250000000000007</v>
      </c>
      <c r="E72" s="11">
        <v>45.1</v>
      </c>
      <c r="F72" s="11">
        <v>42.9</v>
      </c>
    </row>
    <row r="73" spans="1:6" x14ac:dyDescent="0.15">
      <c r="A73" s="8">
        <v>2004</v>
      </c>
      <c r="B73" s="9">
        <v>38126</v>
      </c>
      <c r="C73" s="10">
        <f>VLOOKUP(A73,_data_elections!$A:$B,2,0)-B73</f>
        <v>167</v>
      </c>
      <c r="D73" s="11">
        <f t="shared" si="1"/>
        <v>51.141552511415526</v>
      </c>
      <c r="E73" s="11">
        <v>44.8</v>
      </c>
      <c r="F73" s="11">
        <v>42.8</v>
      </c>
    </row>
    <row r="74" spans="1:6" x14ac:dyDescent="0.15">
      <c r="A74" s="8">
        <v>2004</v>
      </c>
      <c r="B74" s="9">
        <v>38127</v>
      </c>
      <c r="C74" s="10">
        <f>VLOOKUP(A74,_data_elections!$A:$B,2,0)-B74</f>
        <v>166</v>
      </c>
      <c r="D74" s="11">
        <f t="shared" si="1"/>
        <v>50.971428571428568</v>
      </c>
      <c r="E74" s="11">
        <v>44.6</v>
      </c>
      <c r="F74" s="11">
        <v>42.9</v>
      </c>
    </row>
    <row r="75" spans="1:6" x14ac:dyDescent="0.15">
      <c r="A75" s="8">
        <v>2004</v>
      </c>
      <c r="B75" s="9">
        <v>38128</v>
      </c>
      <c r="C75" s="10">
        <f>VLOOKUP(A75,_data_elections!$A:$B,2,0)-B75</f>
        <v>165</v>
      </c>
      <c r="D75" s="11">
        <f t="shared" si="1"/>
        <v>50.857142857142854</v>
      </c>
      <c r="E75" s="11">
        <v>44.5</v>
      </c>
      <c r="F75" s="11">
        <v>43</v>
      </c>
    </row>
    <row r="76" spans="1:6" x14ac:dyDescent="0.15">
      <c r="A76" s="8">
        <v>2004</v>
      </c>
      <c r="B76" s="9">
        <v>38129</v>
      </c>
      <c r="C76" s="10">
        <f>VLOOKUP(A76,_data_elections!$A:$B,2,0)-B76</f>
        <v>164</v>
      </c>
      <c r="D76" s="11">
        <f t="shared" si="1"/>
        <v>50.742857142857147</v>
      </c>
      <c r="E76" s="11">
        <v>44.4</v>
      </c>
      <c r="F76" s="11">
        <v>43.1</v>
      </c>
    </row>
    <row r="77" spans="1:6" x14ac:dyDescent="0.15">
      <c r="A77" s="8">
        <v>2004</v>
      </c>
      <c r="B77" s="9">
        <v>38130</v>
      </c>
      <c r="C77" s="10">
        <f>VLOOKUP(A77,_data_elections!$A:$B,2,0)-B77</f>
        <v>163</v>
      </c>
      <c r="D77" s="11">
        <f t="shared" si="1"/>
        <v>50.74455899198167</v>
      </c>
      <c r="E77" s="11">
        <v>44.3</v>
      </c>
      <c r="F77" s="11">
        <v>43</v>
      </c>
    </row>
    <row r="78" spans="1:6" x14ac:dyDescent="0.15">
      <c r="A78" s="8">
        <v>2004</v>
      </c>
      <c r="B78" s="9">
        <v>38131</v>
      </c>
      <c r="C78" s="10">
        <f>VLOOKUP(A78,_data_elections!$A:$B,2,0)-B78</f>
        <v>162</v>
      </c>
      <c r="D78" s="11">
        <f t="shared" si="1"/>
        <v>50.572082379862707</v>
      </c>
      <c r="E78" s="11">
        <v>44.2</v>
      </c>
      <c r="F78" s="11">
        <v>43.2</v>
      </c>
    </row>
    <row r="79" spans="1:6" x14ac:dyDescent="0.15">
      <c r="A79" s="8">
        <v>2004</v>
      </c>
      <c r="B79" s="9">
        <v>38132</v>
      </c>
      <c r="C79" s="10">
        <f>VLOOKUP(A79,_data_elections!$A:$B,2,0)-B79</f>
        <v>161</v>
      </c>
      <c r="D79" s="11">
        <f t="shared" si="1"/>
        <v>50.686498855835239</v>
      </c>
      <c r="E79" s="11">
        <v>44.3</v>
      </c>
      <c r="F79" s="11">
        <v>43.1</v>
      </c>
    </row>
    <row r="80" spans="1:6" x14ac:dyDescent="0.15">
      <c r="A80" s="8">
        <v>2004</v>
      </c>
      <c r="B80" s="9">
        <v>38133</v>
      </c>
      <c r="C80" s="10">
        <f>VLOOKUP(A80,_data_elections!$A:$B,2,0)-B80</f>
        <v>160</v>
      </c>
      <c r="D80" s="11">
        <f t="shared" si="1"/>
        <v>50.684931506849317</v>
      </c>
      <c r="E80" s="11">
        <v>44.4</v>
      </c>
      <c r="F80" s="11">
        <v>43.2</v>
      </c>
    </row>
    <row r="81" spans="1:6" x14ac:dyDescent="0.15">
      <c r="A81" s="8">
        <v>2004</v>
      </c>
      <c r="B81" s="9">
        <v>38134</v>
      </c>
      <c r="C81" s="10">
        <f>VLOOKUP(A81,_data_elections!$A:$B,2,0)-B81</f>
        <v>159</v>
      </c>
      <c r="D81" s="11">
        <f t="shared" si="1"/>
        <v>50.683371298405469</v>
      </c>
      <c r="E81" s="11">
        <v>44.5</v>
      </c>
      <c r="F81" s="11">
        <v>43.3</v>
      </c>
    </row>
    <row r="82" spans="1:6" x14ac:dyDescent="0.15">
      <c r="A82" s="8">
        <v>2004</v>
      </c>
      <c r="B82" s="9">
        <v>38135</v>
      </c>
      <c r="C82" s="10">
        <f>VLOOKUP(A82,_data_elections!$A:$B,2,0)-B82</f>
        <v>158</v>
      </c>
      <c r="D82" s="11">
        <f t="shared" si="1"/>
        <v>50.681818181818187</v>
      </c>
      <c r="E82" s="11">
        <v>44.6</v>
      </c>
      <c r="F82" s="11">
        <v>43.4</v>
      </c>
    </row>
    <row r="83" spans="1:6" x14ac:dyDescent="0.15">
      <c r="A83" s="8">
        <v>2004</v>
      </c>
      <c r="B83" s="9">
        <v>38136</v>
      </c>
      <c r="C83" s="10">
        <f>VLOOKUP(A83,_data_elections!$A:$B,2,0)-B83</f>
        <v>157</v>
      </c>
      <c r="D83" s="11">
        <f t="shared" si="1"/>
        <v>50.680272108843539</v>
      </c>
      <c r="E83" s="11">
        <v>44.7</v>
      </c>
      <c r="F83" s="11">
        <v>43.5</v>
      </c>
    </row>
    <row r="84" spans="1:6" x14ac:dyDescent="0.15">
      <c r="A84" s="8">
        <v>2004</v>
      </c>
      <c r="B84" s="9">
        <v>38137</v>
      </c>
      <c r="C84" s="10">
        <f>VLOOKUP(A84,_data_elections!$A:$B,2,0)-B84</f>
        <v>156</v>
      </c>
      <c r="D84" s="11">
        <f t="shared" si="1"/>
        <v>50.678733031674206</v>
      </c>
      <c r="E84" s="11">
        <v>44.8</v>
      </c>
      <c r="F84" s="11">
        <v>43.6</v>
      </c>
    </row>
    <row r="85" spans="1:6" x14ac:dyDescent="0.15">
      <c r="A85" s="8">
        <v>2004</v>
      </c>
      <c r="B85" s="9">
        <v>38138</v>
      </c>
      <c r="C85" s="10">
        <f>VLOOKUP(A85,_data_elections!$A:$B,2,0)-B85</f>
        <v>155</v>
      </c>
      <c r="D85" s="11">
        <f t="shared" si="1"/>
        <v>50.677200902934537</v>
      </c>
      <c r="E85" s="11">
        <v>44.9</v>
      </c>
      <c r="F85" s="11">
        <v>43.7</v>
      </c>
    </row>
    <row r="86" spans="1:6" x14ac:dyDescent="0.15">
      <c r="A86" s="8">
        <v>2004</v>
      </c>
      <c r="B86" s="9">
        <v>38139</v>
      </c>
      <c r="C86" s="10">
        <f>VLOOKUP(A86,_data_elections!$A:$B,2,0)-B86</f>
        <v>154</v>
      </c>
      <c r="D86" s="11">
        <f t="shared" si="1"/>
        <v>50.790067720090292</v>
      </c>
      <c r="E86" s="11">
        <v>45</v>
      </c>
      <c r="F86" s="11">
        <v>43.6</v>
      </c>
    </row>
    <row r="87" spans="1:6" x14ac:dyDescent="0.15">
      <c r="A87" s="8">
        <v>2004</v>
      </c>
      <c r="B87" s="9">
        <v>38140</v>
      </c>
      <c r="C87" s="10">
        <f>VLOOKUP(A87,_data_elections!$A:$B,2,0)-B87</f>
        <v>153</v>
      </c>
      <c r="D87" s="11">
        <f t="shared" si="1"/>
        <v>50.902934537246061</v>
      </c>
      <c r="E87" s="11">
        <v>45.1</v>
      </c>
      <c r="F87" s="11">
        <v>43.5</v>
      </c>
    </row>
    <row r="88" spans="1:6" x14ac:dyDescent="0.15">
      <c r="A88" s="8">
        <v>2004</v>
      </c>
      <c r="B88" s="9">
        <v>38141</v>
      </c>
      <c r="C88" s="10">
        <f>VLOOKUP(A88,_data_elections!$A:$B,2,0)-B88</f>
        <v>152</v>
      </c>
      <c r="D88" s="11">
        <f t="shared" si="1"/>
        <v>50.904977375565608</v>
      </c>
      <c r="E88" s="11">
        <v>45</v>
      </c>
      <c r="F88" s="11">
        <v>43.4</v>
      </c>
    </row>
    <row r="89" spans="1:6" x14ac:dyDescent="0.15">
      <c r="A89" s="8">
        <v>2004</v>
      </c>
      <c r="B89" s="9">
        <v>38142</v>
      </c>
      <c r="C89" s="10">
        <f>VLOOKUP(A89,_data_elections!$A:$B,2,0)-B89</f>
        <v>151</v>
      </c>
      <c r="D89" s="11">
        <f t="shared" si="1"/>
        <v>50.902934537246061</v>
      </c>
      <c r="E89" s="11">
        <v>45.1</v>
      </c>
      <c r="F89" s="11">
        <v>43.5</v>
      </c>
    </row>
    <row r="90" spans="1:6" x14ac:dyDescent="0.15">
      <c r="A90" s="8">
        <v>2004</v>
      </c>
      <c r="B90" s="9">
        <v>38143</v>
      </c>
      <c r="C90" s="10">
        <f>VLOOKUP(A90,_data_elections!$A:$B,2,0)-B90</f>
        <v>150</v>
      </c>
      <c r="D90" s="11">
        <f t="shared" si="1"/>
        <v>50.958286358511842</v>
      </c>
      <c r="E90" s="11">
        <v>45.2</v>
      </c>
      <c r="F90" s="11">
        <v>43.5</v>
      </c>
    </row>
    <row r="91" spans="1:6" x14ac:dyDescent="0.15">
      <c r="A91" s="8">
        <v>2004</v>
      </c>
      <c r="B91" s="9">
        <v>38144</v>
      </c>
      <c r="C91" s="10">
        <f>VLOOKUP(A91,_data_elections!$A:$B,2,0)-B91</f>
        <v>149</v>
      </c>
      <c r="D91" s="11">
        <f t="shared" si="1"/>
        <v>50.898876404494374</v>
      </c>
      <c r="E91" s="11">
        <v>45.3</v>
      </c>
      <c r="F91" s="11">
        <v>43.7</v>
      </c>
    </row>
    <row r="92" spans="1:6" x14ac:dyDescent="0.15">
      <c r="A92" s="8">
        <v>2004</v>
      </c>
      <c r="B92" s="9">
        <v>38145</v>
      </c>
      <c r="C92" s="10">
        <f>VLOOKUP(A92,_data_elections!$A:$B,2,0)-B92</f>
        <v>148</v>
      </c>
      <c r="D92" s="11">
        <f t="shared" si="1"/>
        <v>50.618672665916755</v>
      </c>
      <c r="E92" s="11">
        <v>45</v>
      </c>
      <c r="F92" s="11">
        <v>43.9</v>
      </c>
    </row>
    <row r="93" spans="1:6" x14ac:dyDescent="0.15">
      <c r="A93" s="8">
        <v>2004</v>
      </c>
      <c r="B93" s="9">
        <v>38146</v>
      </c>
      <c r="C93" s="10">
        <f>VLOOKUP(A93,_data_elections!$A:$B,2,0)-B93</f>
        <v>147</v>
      </c>
      <c r="D93" s="11">
        <f t="shared" si="1"/>
        <v>50.50847457627119</v>
      </c>
      <c r="E93" s="11">
        <v>44.7</v>
      </c>
      <c r="F93" s="11">
        <v>43.8</v>
      </c>
    </row>
    <row r="94" spans="1:6" x14ac:dyDescent="0.15">
      <c r="A94" s="8">
        <v>2004</v>
      </c>
      <c r="B94" s="9">
        <v>38147</v>
      </c>
      <c r="C94" s="10">
        <f>VLOOKUP(A94,_data_elections!$A:$B,2,0)-B94</f>
        <v>146</v>
      </c>
      <c r="D94" s="11">
        <f t="shared" si="1"/>
        <v>50.340909090909093</v>
      </c>
      <c r="E94" s="11">
        <v>44.3</v>
      </c>
      <c r="F94" s="11">
        <v>43.7</v>
      </c>
    </row>
    <row r="95" spans="1:6" x14ac:dyDescent="0.15">
      <c r="A95" s="8">
        <v>2004</v>
      </c>
      <c r="B95" s="9">
        <v>38148</v>
      </c>
      <c r="C95" s="10">
        <f>VLOOKUP(A95,_data_elections!$A:$B,2,0)-B95</f>
        <v>145</v>
      </c>
      <c r="D95" s="11">
        <f t="shared" si="1"/>
        <v>50.228310502283115</v>
      </c>
      <c r="E95" s="11">
        <v>44</v>
      </c>
      <c r="F95" s="11">
        <v>43.6</v>
      </c>
    </row>
    <row r="96" spans="1:6" x14ac:dyDescent="0.15">
      <c r="A96" s="8">
        <v>2004</v>
      </c>
      <c r="B96" s="9">
        <v>38149</v>
      </c>
      <c r="C96" s="10">
        <f>VLOOKUP(A96,_data_elections!$A:$B,2,0)-B96</f>
        <v>144</v>
      </c>
      <c r="D96" s="11">
        <f t="shared" si="1"/>
        <v>50.171821305841924</v>
      </c>
      <c r="E96" s="11">
        <v>43.8</v>
      </c>
      <c r="F96" s="11">
        <v>43.5</v>
      </c>
    </row>
    <row r="97" spans="1:6" x14ac:dyDescent="0.15">
      <c r="A97" s="8">
        <v>2004</v>
      </c>
      <c r="B97" s="9">
        <v>38150</v>
      </c>
      <c r="C97" s="10">
        <f>VLOOKUP(A97,_data_elections!$A:$B,2,0)-B97</f>
        <v>143</v>
      </c>
      <c r="D97" s="11">
        <f t="shared" si="1"/>
        <v>49.942726231386018</v>
      </c>
      <c r="E97" s="11">
        <v>43.6</v>
      </c>
      <c r="F97" s="11">
        <v>43.7</v>
      </c>
    </row>
    <row r="98" spans="1:6" x14ac:dyDescent="0.15">
      <c r="A98" s="8">
        <v>2004</v>
      </c>
      <c r="B98" s="9">
        <v>38151</v>
      </c>
      <c r="C98" s="10">
        <f>VLOOKUP(A98,_data_elections!$A:$B,2,0)-B98</f>
        <v>142</v>
      </c>
      <c r="D98" s="11">
        <f t="shared" si="1"/>
        <v>49.770642201834868</v>
      </c>
      <c r="E98" s="11">
        <v>43.4</v>
      </c>
      <c r="F98" s="11">
        <v>43.8</v>
      </c>
    </row>
    <row r="99" spans="1:6" x14ac:dyDescent="0.15">
      <c r="A99" s="8">
        <v>2004</v>
      </c>
      <c r="B99" s="9">
        <v>38152</v>
      </c>
      <c r="C99" s="10">
        <f>VLOOKUP(A99,_data_elections!$A:$B,2,0)-B99</f>
        <v>141</v>
      </c>
      <c r="D99" s="11">
        <f t="shared" si="1"/>
        <v>49.20814479638009</v>
      </c>
      <c r="E99" s="11">
        <v>43.5</v>
      </c>
      <c r="F99" s="11">
        <v>44.9</v>
      </c>
    </row>
    <row r="100" spans="1:6" x14ac:dyDescent="0.15">
      <c r="A100" s="8">
        <v>2004</v>
      </c>
      <c r="B100" s="9">
        <v>38153</v>
      </c>
      <c r="C100" s="10">
        <f>VLOOKUP(A100,_data_elections!$A:$B,2,0)-B100</f>
        <v>140</v>
      </c>
      <c r="D100" s="11">
        <f t="shared" si="1"/>
        <v>49.154453213077794</v>
      </c>
      <c r="E100" s="11">
        <v>43.6</v>
      </c>
      <c r="F100" s="11">
        <v>45.1</v>
      </c>
    </row>
    <row r="101" spans="1:6" x14ac:dyDescent="0.15">
      <c r="A101" s="8">
        <v>2004</v>
      </c>
      <c r="B101" s="9">
        <v>38154</v>
      </c>
      <c r="C101" s="10">
        <f>VLOOKUP(A101,_data_elections!$A:$B,2,0)-B101</f>
        <v>139</v>
      </c>
      <c r="D101" s="11">
        <f t="shared" si="1"/>
        <v>49.101123595505619</v>
      </c>
      <c r="E101" s="11">
        <v>43.7</v>
      </c>
      <c r="F101" s="11">
        <v>45.3</v>
      </c>
    </row>
    <row r="102" spans="1:6" x14ac:dyDescent="0.15">
      <c r="A102" s="8">
        <v>2004</v>
      </c>
      <c r="B102" s="9">
        <v>38155</v>
      </c>
      <c r="C102" s="10">
        <f>VLOOKUP(A102,_data_elections!$A:$B,2,0)-B102</f>
        <v>138</v>
      </c>
      <c r="D102" s="11">
        <f t="shared" si="1"/>
        <v>48.988764044943821</v>
      </c>
      <c r="E102" s="11">
        <v>43.6</v>
      </c>
      <c r="F102" s="11">
        <v>45.4</v>
      </c>
    </row>
    <row r="103" spans="1:6" x14ac:dyDescent="0.15">
      <c r="A103" s="8">
        <v>2004</v>
      </c>
      <c r="B103" s="9">
        <v>38156</v>
      </c>
      <c r="C103" s="10">
        <f>VLOOKUP(A103,_data_elections!$A:$B,2,0)-B103</f>
        <v>137</v>
      </c>
      <c r="D103" s="11">
        <f t="shared" si="1"/>
        <v>48.821548821548824</v>
      </c>
      <c r="E103" s="11">
        <v>43.5</v>
      </c>
      <c r="F103" s="11">
        <v>45.6</v>
      </c>
    </row>
    <row r="104" spans="1:6" x14ac:dyDescent="0.15">
      <c r="A104" s="8">
        <v>2004</v>
      </c>
      <c r="B104" s="9">
        <v>38157</v>
      </c>
      <c r="C104" s="10">
        <f>VLOOKUP(A104,_data_elections!$A:$B,2,0)-B104</f>
        <v>136</v>
      </c>
      <c r="D104" s="11">
        <f t="shared" si="1"/>
        <v>48.654708520179376</v>
      </c>
      <c r="E104" s="11">
        <v>43.4</v>
      </c>
      <c r="F104" s="11">
        <v>45.8</v>
      </c>
    </row>
    <row r="105" spans="1:6" x14ac:dyDescent="0.15">
      <c r="A105" s="8">
        <v>2004</v>
      </c>
      <c r="B105" s="9">
        <v>38158</v>
      </c>
      <c r="C105" s="10">
        <f>VLOOKUP(A105,_data_elections!$A:$B,2,0)-B105</f>
        <v>135</v>
      </c>
      <c r="D105" s="11">
        <f t="shared" si="1"/>
        <v>48.603351955307261</v>
      </c>
      <c r="E105" s="11">
        <v>43.5</v>
      </c>
      <c r="F105" s="11">
        <v>46</v>
      </c>
    </row>
    <row r="106" spans="1:6" x14ac:dyDescent="0.15">
      <c r="A106" s="8">
        <v>2004</v>
      </c>
      <c r="B106" s="9">
        <v>38159</v>
      </c>
      <c r="C106" s="10">
        <f>VLOOKUP(A106,_data_elections!$A:$B,2,0)-B106</f>
        <v>134</v>
      </c>
      <c r="D106" s="11">
        <f t="shared" si="1"/>
        <v>48.600223964165735</v>
      </c>
      <c r="E106" s="11">
        <v>43.4</v>
      </c>
      <c r="F106" s="11">
        <v>45.9</v>
      </c>
    </row>
    <row r="107" spans="1:6" x14ac:dyDescent="0.15">
      <c r="A107" s="8">
        <v>2004</v>
      </c>
      <c r="B107" s="9">
        <v>38160</v>
      </c>
      <c r="C107" s="10">
        <f>VLOOKUP(A107,_data_elections!$A:$B,2,0)-B107</f>
        <v>133</v>
      </c>
      <c r="D107" s="11">
        <f t="shared" si="1"/>
        <v>48.597081930415264</v>
      </c>
      <c r="E107" s="11">
        <v>43.3</v>
      </c>
      <c r="F107" s="11">
        <v>45.8</v>
      </c>
    </row>
    <row r="108" spans="1:6" x14ac:dyDescent="0.15">
      <c r="A108" s="8">
        <v>2004</v>
      </c>
      <c r="B108" s="9">
        <v>38161</v>
      </c>
      <c r="C108" s="10">
        <f>VLOOKUP(A108,_data_elections!$A:$B,2,0)-B108</f>
        <v>132</v>
      </c>
      <c r="D108" s="11">
        <f t="shared" si="1"/>
        <v>48.59392575928009</v>
      </c>
      <c r="E108" s="11">
        <v>43.2</v>
      </c>
      <c r="F108" s="11">
        <v>45.7</v>
      </c>
    </row>
    <row r="109" spans="1:6" x14ac:dyDescent="0.15">
      <c r="A109" s="8">
        <v>2004</v>
      </c>
      <c r="B109" s="9">
        <v>38162</v>
      </c>
      <c r="C109" s="10">
        <f>VLOOKUP(A109,_data_elections!$A:$B,2,0)-B109</f>
        <v>131</v>
      </c>
      <c r="D109" s="11">
        <f t="shared" si="1"/>
        <v>48.590755355129652</v>
      </c>
      <c r="E109" s="11">
        <v>43.1</v>
      </c>
      <c r="F109" s="11">
        <v>45.6</v>
      </c>
    </row>
    <row r="110" spans="1:6" x14ac:dyDescent="0.15">
      <c r="A110" s="8">
        <v>2004</v>
      </c>
      <c r="B110" s="9">
        <v>38163</v>
      </c>
      <c r="C110" s="10">
        <f>VLOOKUP(A110,_data_elections!$A:$B,2,0)-B110</f>
        <v>130</v>
      </c>
      <c r="D110" s="11">
        <f t="shared" si="1"/>
        <v>48.587570621468927</v>
      </c>
      <c r="E110" s="11">
        <v>43</v>
      </c>
      <c r="F110" s="11">
        <v>45.5</v>
      </c>
    </row>
    <row r="111" spans="1:6" x14ac:dyDescent="0.15">
      <c r="A111" s="8">
        <v>2004</v>
      </c>
      <c r="B111" s="9">
        <v>38164</v>
      </c>
      <c r="C111" s="10">
        <f>VLOOKUP(A111,_data_elections!$A:$B,2,0)-B111</f>
        <v>129</v>
      </c>
      <c r="D111" s="11">
        <f t="shared" si="1"/>
        <v>48.584371460928658</v>
      </c>
      <c r="E111" s="11">
        <v>42.9</v>
      </c>
      <c r="F111" s="11">
        <v>45.4</v>
      </c>
    </row>
    <row r="112" spans="1:6" x14ac:dyDescent="0.15">
      <c r="A112" s="8">
        <v>2004</v>
      </c>
      <c r="B112" s="9">
        <v>38165</v>
      </c>
      <c r="C112" s="10">
        <f>VLOOKUP(A112,_data_elections!$A:$B,2,0)-B112</f>
        <v>128</v>
      </c>
      <c r="D112" s="11">
        <f t="shared" si="1"/>
        <v>48.697621744054359</v>
      </c>
      <c r="E112" s="11">
        <v>43</v>
      </c>
      <c r="F112" s="11">
        <v>45.3</v>
      </c>
    </row>
    <row r="113" spans="1:6" x14ac:dyDescent="0.15">
      <c r="A113" s="8">
        <v>2004</v>
      </c>
      <c r="B113" s="9">
        <v>38166</v>
      </c>
      <c r="C113" s="10">
        <f>VLOOKUP(A113,_data_elections!$A:$B,2,0)-B113</f>
        <v>127</v>
      </c>
      <c r="D113" s="11">
        <f t="shared" si="1"/>
        <v>48.636363636363633</v>
      </c>
      <c r="E113" s="11">
        <v>42.8</v>
      </c>
      <c r="F113" s="11">
        <v>45.2</v>
      </c>
    </row>
    <row r="114" spans="1:6" x14ac:dyDescent="0.15">
      <c r="A114" s="8">
        <v>2004</v>
      </c>
      <c r="B114" s="9">
        <v>38167</v>
      </c>
      <c r="C114" s="10">
        <f>VLOOKUP(A114,_data_elections!$A:$B,2,0)-B114</f>
        <v>126</v>
      </c>
      <c r="D114" s="11">
        <f t="shared" si="1"/>
        <v>48.86621315192744</v>
      </c>
      <c r="E114" s="11">
        <v>43.1</v>
      </c>
      <c r="F114" s="11">
        <v>45.1</v>
      </c>
    </row>
    <row r="115" spans="1:6" x14ac:dyDescent="0.15">
      <c r="A115" s="8">
        <v>2004</v>
      </c>
      <c r="B115" s="9">
        <v>38168</v>
      </c>
      <c r="C115" s="10">
        <f>VLOOKUP(A115,_data_elections!$A:$B,2,0)-B115</f>
        <v>125</v>
      </c>
      <c r="D115" s="11">
        <f t="shared" si="1"/>
        <v>49.095022624434385</v>
      </c>
      <c r="E115" s="11">
        <v>43.4</v>
      </c>
      <c r="F115" s="11">
        <v>45</v>
      </c>
    </row>
    <row r="116" spans="1:6" x14ac:dyDescent="0.15">
      <c r="A116" s="8">
        <v>2004</v>
      </c>
      <c r="B116" s="9">
        <v>38169</v>
      </c>
      <c r="C116" s="10">
        <f>VLOOKUP(A116,_data_elections!$A:$B,2,0)-B116</f>
        <v>124</v>
      </c>
      <c r="D116" s="11">
        <f t="shared" si="1"/>
        <v>49.32279909706547</v>
      </c>
      <c r="E116" s="11">
        <v>43.7</v>
      </c>
      <c r="F116" s="11">
        <v>44.9</v>
      </c>
    </row>
    <row r="117" spans="1:6" x14ac:dyDescent="0.15">
      <c r="A117" s="8">
        <v>2004</v>
      </c>
      <c r="B117" s="9">
        <v>38170</v>
      </c>
      <c r="C117" s="10">
        <f>VLOOKUP(A117,_data_elections!$A:$B,2,0)-B117</f>
        <v>123</v>
      </c>
      <c r="D117" s="11">
        <f t="shared" si="1"/>
        <v>49.549549549549546</v>
      </c>
      <c r="E117" s="11">
        <v>44</v>
      </c>
      <c r="F117" s="11">
        <v>44.8</v>
      </c>
    </row>
    <row r="118" spans="1:6" x14ac:dyDescent="0.15">
      <c r="A118" s="8">
        <v>2004</v>
      </c>
      <c r="B118" s="9">
        <v>38171</v>
      </c>
      <c r="C118" s="10">
        <f>VLOOKUP(A118,_data_elections!$A:$B,2,0)-B118</f>
        <v>122</v>
      </c>
      <c r="D118" s="11">
        <f t="shared" si="1"/>
        <v>49.775280898876403</v>
      </c>
      <c r="E118" s="11">
        <v>44.3</v>
      </c>
      <c r="F118" s="11">
        <v>44.7</v>
      </c>
    </row>
    <row r="119" spans="1:6" x14ac:dyDescent="0.15">
      <c r="A119" s="8">
        <v>2004</v>
      </c>
      <c r="B119" s="9">
        <v>38172</v>
      </c>
      <c r="C119" s="10">
        <f>VLOOKUP(A119,_data_elections!$A:$B,2,0)-B119</f>
        <v>121</v>
      </c>
      <c r="D119" s="11">
        <f t="shared" si="1"/>
        <v>49.943883277216614</v>
      </c>
      <c r="E119" s="11">
        <v>44.5</v>
      </c>
      <c r="F119" s="11">
        <v>44.6</v>
      </c>
    </row>
    <row r="120" spans="1:6" x14ac:dyDescent="0.15">
      <c r="A120" s="8">
        <v>2004</v>
      </c>
      <c r="B120" s="9">
        <v>38173</v>
      </c>
      <c r="C120" s="10">
        <f>VLOOKUP(A120,_data_elections!$A:$B,2,0)-B120</f>
        <v>120</v>
      </c>
      <c r="D120" s="11">
        <f t="shared" si="1"/>
        <v>50.112107623318394</v>
      </c>
      <c r="E120" s="11">
        <v>44.7</v>
      </c>
      <c r="F120" s="11">
        <v>44.5</v>
      </c>
    </row>
    <row r="121" spans="1:6" x14ac:dyDescent="0.15">
      <c r="A121" s="8">
        <v>2004</v>
      </c>
      <c r="B121" s="9">
        <v>38174</v>
      </c>
      <c r="C121" s="10">
        <f>VLOOKUP(A121,_data_elections!$A:$B,2,0)-B121</f>
        <v>119</v>
      </c>
      <c r="D121" s="11">
        <f t="shared" si="1"/>
        <v>50.335570469798654</v>
      </c>
      <c r="E121" s="11">
        <v>45</v>
      </c>
      <c r="F121" s="11">
        <v>44.4</v>
      </c>
    </row>
    <row r="122" spans="1:6" x14ac:dyDescent="0.15">
      <c r="A122" s="8">
        <v>2004</v>
      </c>
      <c r="B122" s="9">
        <v>38175</v>
      </c>
      <c r="C122" s="10">
        <f>VLOOKUP(A122,_data_elections!$A:$B,2,0)-B122</f>
        <v>118</v>
      </c>
      <c r="D122" s="11">
        <f t="shared" si="1"/>
        <v>50.555555555555557</v>
      </c>
      <c r="E122" s="11">
        <v>45.5</v>
      </c>
      <c r="F122" s="11">
        <v>44.5</v>
      </c>
    </row>
    <row r="123" spans="1:6" x14ac:dyDescent="0.15">
      <c r="A123" s="8">
        <v>2004</v>
      </c>
      <c r="B123" s="9">
        <v>38176</v>
      </c>
      <c r="C123" s="10">
        <f>VLOOKUP(A123,_data_elections!$A:$B,2,0)-B123</f>
        <v>117</v>
      </c>
      <c r="D123" s="11">
        <f t="shared" si="1"/>
        <v>50.772626931567331</v>
      </c>
      <c r="E123" s="11">
        <v>46</v>
      </c>
      <c r="F123" s="11">
        <v>44.6</v>
      </c>
    </row>
    <row r="124" spans="1:6" x14ac:dyDescent="0.15">
      <c r="A124" s="8">
        <v>2004</v>
      </c>
      <c r="B124" s="9">
        <v>38177</v>
      </c>
      <c r="C124" s="10">
        <f>VLOOKUP(A124,_data_elections!$A:$B,2,0)-B124</f>
        <v>116</v>
      </c>
      <c r="D124" s="11">
        <f t="shared" si="1"/>
        <v>51.098901098901095</v>
      </c>
      <c r="E124" s="11">
        <v>46.5</v>
      </c>
      <c r="F124" s="11">
        <v>44.5</v>
      </c>
    </row>
    <row r="125" spans="1:6" x14ac:dyDescent="0.15">
      <c r="A125" s="8">
        <v>2004</v>
      </c>
      <c r="B125" s="9">
        <v>38178</v>
      </c>
      <c r="C125" s="10">
        <f>VLOOKUP(A125,_data_elections!$A:$B,2,0)-B125</f>
        <v>115</v>
      </c>
      <c r="D125" s="11">
        <f t="shared" si="1"/>
        <v>51.366120218579233</v>
      </c>
      <c r="E125" s="11">
        <v>47</v>
      </c>
      <c r="F125" s="11">
        <v>44.5</v>
      </c>
    </row>
    <row r="126" spans="1:6" x14ac:dyDescent="0.15">
      <c r="A126" s="8">
        <v>2004</v>
      </c>
      <c r="B126" s="9">
        <v>38179</v>
      </c>
      <c r="C126" s="10">
        <f>VLOOKUP(A126,_data_elections!$A:$B,2,0)-B126</f>
        <v>114</v>
      </c>
      <c r="D126" s="11">
        <f t="shared" si="1"/>
        <v>51.465798045602604</v>
      </c>
      <c r="E126" s="11">
        <v>47.4</v>
      </c>
      <c r="F126" s="11">
        <v>44.7</v>
      </c>
    </row>
    <row r="127" spans="1:6" x14ac:dyDescent="0.15">
      <c r="A127" s="8">
        <v>2004</v>
      </c>
      <c r="B127" s="9">
        <v>38180</v>
      </c>
      <c r="C127" s="10">
        <f>VLOOKUP(A127,_data_elections!$A:$B,2,0)-B127</f>
        <v>113</v>
      </c>
      <c r="D127" s="11">
        <f t="shared" si="1"/>
        <v>51.456310679611647</v>
      </c>
      <c r="E127" s="11">
        <v>47.7</v>
      </c>
      <c r="F127" s="11">
        <v>45</v>
      </c>
    </row>
    <row r="128" spans="1:6" x14ac:dyDescent="0.15">
      <c r="A128" s="8">
        <v>2004</v>
      </c>
      <c r="B128" s="9">
        <v>38181</v>
      </c>
      <c r="C128" s="10">
        <f>VLOOKUP(A128,_data_elections!$A:$B,2,0)-B128</f>
        <v>112</v>
      </c>
      <c r="D128" s="11">
        <f t="shared" si="1"/>
        <v>51.446945337620576</v>
      </c>
      <c r="E128" s="11">
        <v>48</v>
      </c>
      <c r="F128" s="11">
        <v>45.3</v>
      </c>
    </row>
    <row r="129" spans="1:6" x14ac:dyDescent="0.15">
      <c r="A129" s="8">
        <v>2004</v>
      </c>
      <c r="B129" s="9">
        <v>38182</v>
      </c>
      <c r="C129" s="10">
        <f>VLOOKUP(A129,_data_elections!$A:$B,2,0)-B129</f>
        <v>111</v>
      </c>
      <c r="D129" s="11">
        <f t="shared" si="1"/>
        <v>51.351351351351347</v>
      </c>
      <c r="E129" s="11">
        <v>47.5</v>
      </c>
      <c r="F129" s="11">
        <v>45</v>
      </c>
    </row>
    <row r="130" spans="1:6" x14ac:dyDescent="0.15">
      <c r="A130" s="8">
        <v>2004</v>
      </c>
      <c r="B130" s="9">
        <v>38183</v>
      </c>
      <c r="C130" s="10">
        <f>VLOOKUP(A130,_data_elections!$A:$B,2,0)-B130</f>
        <v>110</v>
      </c>
      <c r="D130" s="11">
        <f t="shared" ref="D130:D193" si="2">E130/(E130+F130)*100</f>
        <v>51.310043668122276</v>
      </c>
      <c r="E130" s="11">
        <v>47</v>
      </c>
      <c r="F130" s="11">
        <v>44.6</v>
      </c>
    </row>
    <row r="131" spans="1:6" x14ac:dyDescent="0.15">
      <c r="A131" s="8">
        <v>2004</v>
      </c>
      <c r="B131" s="9">
        <v>38184</v>
      </c>
      <c r="C131" s="10">
        <f>VLOOKUP(A131,_data_elections!$A:$B,2,0)-B131</f>
        <v>109</v>
      </c>
      <c r="D131" s="11">
        <f t="shared" si="2"/>
        <v>51.495016611295682</v>
      </c>
      <c r="E131" s="11">
        <v>46.5</v>
      </c>
      <c r="F131" s="11">
        <v>43.8</v>
      </c>
    </row>
    <row r="132" spans="1:6" x14ac:dyDescent="0.15">
      <c r="A132" s="8">
        <v>2004</v>
      </c>
      <c r="B132" s="9">
        <v>38185</v>
      </c>
      <c r="C132" s="10">
        <f>VLOOKUP(A132,_data_elections!$A:$B,2,0)-B132</f>
        <v>108</v>
      </c>
      <c r="D132" s="11">
        <f t="shared" si="2"/>
        <v>51.020408163265309</v>
      </c>
      <c r="E132" s="11">
        <v>45</v>
      </c>
      <c r="F132" s="11">
        <v>43.2</v>
      </c>
    </row>
    <row r="133" spans="1:6" x14ac:dyDescent="0.15">
      <c r="A133" s="8">
        <v>2004</v>
      </c>
      <c r="B133" s="9">
        <v>38186</v>
      </c>
      <c r="C133" s="10">
        <f>VLOOKUP(A133,_data_elections!$A:$B,2,0)-B133</f>
        <v>107</v>
      </c>
      <c r="D133" s="11">
        <f t="shared" si="2"/>
        <v>51.149425287356323</v>
      </c>
      <c r="E133" s="11">
        <v>44.5</v>
      </c>
      <c r="F133" s="11">
        <v>42.5</v>
      </c>
    </row>
    <row r="134" spans="1:6" x14ac:dyDescent="0.15">
      <c r="A134" s="8">
        <v>2004</v>
      </c>
      <c r="B134" s="9">
        <v>38187</v>
      </c>
      <c r="C134" s="10">
        <f>VLOOKUP(A134,_data_elections!$A:$B,2,0)-B134</f>
        <v>106</v>
      </c>
      <c r="D134" s="11">
        <f t="shared" si="2"/>
        <v>51.144164759725399</v>
      </c>
      <c r="E134" s="11">
        <v>44.7</v>
      </c>
      <c r="F134" s="11">
        <v>42.7</v>
      </c>
    </row>
    <row r="135" spans="1:6" x14ac:dyDescent="0.15">
      <c r="A135" s="8">
        <v>2004</v>
      </c>
      <c r="B135" s="9">
        <v>38188</v>
      </c>
      <c r="C135" s="10">
        <f>VLOOKUP(A135,_data_elections!$A:$B,2,0)-B135</f>
        <v>105</v>
      </c>
      <c r="D135" s="11">
        <f t="shared" si="2"/>
        <v>51.138952164009112</v>
      </c>
      <c r="E135" s="11">
        <v>44.9</v>
      </c>
      <c r="F135" s="11">
        <v>42.9</v>
      </c>
    </row>
    <row r="136" spans="1:6" x14ac:dyDescent="0.15">
      <c r="A136" s="8">
        <v>2004</v>
      </c>
      <c r="B136" s="9">
        <v>38189</v>
      </c>
      <c r="C136" s="10">
        <f>VLOOKUP(A136,_data_elections!$A:$B,2,0)-B136</f>
        <v>104</v>
      </c>
      <c r="D136" s="11">
        <f t="shared" si="2"/>
        <v>51.13378684807256</v>
      </c>
      <c r="E136" s="11">
        <v>45.1</v>
      </c>
      <c r="F136" s="11">
        <v>43.1</v>
      </c>
    </row>
    <row r="137" spans="1:6" x14ac:dyDescent="0.15">
      <c r="A137" s="8">
        <v>2004</v>
      </c>
      <c r="B137" s="9">
        <v>38190</v>
      </c>
      <c r="C137" s="10">
        <f>VLOOKUP(A137,_data_elections!$A:$B,2,0)-B137</f>
        <v>103</v>
      </c>
      <c r="D137" s="11">
        <f t="shared" si="2"/>
        <v>51.015801354401816</v>
      </c>
      <c r="E137" s="11">
        <v>45.2</v>
      </c>
      <c r="F137" s="11">
        <v>43.4</v>
      </c>
    </row>
    <row r="138" spans="1:6" x14ac:dyDescent="0.15">
      <c r="A138" s="8">
        <v>2004</v>
      </c>
      <c r="B138" s="9">
        <v>38191</v>
      </c>
      <c r="C138" s="10">
        <f>VLOOKUP(A138,_data_elections!$A:$B,2,0)-B138</f>
        <v>102</v>
      </c>
      <c r="D138" s="11">
        <f t="shared" si="2"/>
        <v>50.841750841750844</v>
      </c>
      <c r="E138" s="11">
        <v>45.3</v>
      </c>
      <c r="F138" s="11">
        <v>43.8</v>
      </c>
    </row>
    <row r="139" spans="1:6" x14ac:dyDescent="0.15">
      <c r="A139" s="8">
        <v>2004</v>
      </c>
      <c r="B139" s="9">
        <v>38192</v>
      </c>
      <c r="C139" s="10">
        <f>VLOOKUP(A139,_data_elections!$A:$B,2,0)-B139</f>
        <v>101</v>
      </c>
      <c r="D139" s="11">
        <f t="shared" si="2"/>
        <v>50.726256983240226</v>
      </c>
      <c r="E139" s="11">
        <v>45.4</v>
      </c>
      <c r="F139" s="11">
        <v>44.1</v>
      </c>
    </row>
    <row r="140" spans="1:6" x14ac:dyDescent="0.15">
      <c r="A140" s="8">
        <v>2004</v>
      </c>
      <c r="B140" s="9">
        <v>38193</v>
      </c>
      <c r="C140" s="10">
        <f>VLOOKUP(A140,_data_elections!$A:$B,2,0)-B140</f>
        <v>100</v>
      </c>
      <c r="D140" s="11">
        <f t="shared" si="2"/>
        <v>50.558035714285708</v>
      </c>
      <c r="E140" s="11">
        <v>45.3</v>
      </c>
      <c r="F140" s="11">
        <v>44.3</v>
      </c>
    </row>
    <row r="141" spans="1:6" x14ac:dyDescent="0.15">
      <c r="A141" s="8">
        <v>2004</v>
      </c>
      <c r="B141" s="9">
        <v>38194</v>
      </c>
      <c r="C141" s="10">
        <f>VLOOKUP(A141,_data_elections!$A:$B,2,0)-B141</f>
        <v>99</v>
      </c>
      <c r="D141" s="11">
        <f t="shared" si="2"/>
        <v>50.500556173526135</v>
      </c>
      <c r="E141" s="11">
        <v>45.4</v>
      </c>
      <c r="F141" s="11">
        <v>44.5</v>
      </c>
    </row>
    <row r="142" spans="1:6" x14ac:dyDescent="0.15">
      <c r="A142" s="8">
        <v>2004</v>
      </c>
      <c r="B142" s="9">
        <v>38195</v>
      </c>
      <c r="C142" s="10">
        <f>VLOOKUP(A142,_data_elections!$A:$B,2,0)-B142</f>
        <v>98</v>
      </c>
      <c r="D142" s="11">
        <f t="shared" si="2"/>
        <v>50.555555555555557</v>
      </c>
      <c r="E142" s="11">
        <v>45.5</v>
      </c>
      <c r="F142" s="11">
        <v>44.5</v>
      </c>
    </row>
    <row r="143" spans="1:6" x14ac:dyDescent="0.15">
      <c r="A143" s="8">
        <v>2004</v>
      </c>
      <c r="B143" s="9">
        <v>38196</v>
      </c>
      <c r="C143" s="10">
        <f>VLOOKUP(A143,_data_elections!$A:$B,2,0)-B143</f>
        <v>97</v>
      </c>
      <c r="D143" s="11">
        <f t="shared" si="2"/>
        <v>50.500556173526135</v>
      </c>
      <c r="E143" s="11">
        <v>45.4</v>
      </c>
      <c r="F143" s="11">
        <v>44.5</v>
      </c>
    </row>
    <row r="144" spans="1:6" x14ac:dyDescent="0.15">
      <c r="A144" s="8">
        <v>2004</v>
      </c>
      <c r="B144" s="9">
        <v>38197</v>
      </c>
      <c r="C144" s="10">
        <f>VLOOKUP(A144,_data_elections!$A:$B,2,0)-B144</f>
        <v>96</v>
      </c>
      <c r="D144" s="11">
        <f t="shared" si="2"/>
        <v>50.445434298440986</v>
      </c>
      <c r="E144" s="11">
        <v>45.3</v>
      </c>
      <c r="F144" s="11">
        <v>44.5</v>
      </c>
    </row>
    <row r="145" spans="1:6" x14ac:dyDescent="0.15">
      <c r="A145" s="8">
        <v>2004</v>
      </c>
      <c r="B145" s="9">
        <v>38198</v>
      </c>
      <c r="C145" s="10">
        <f>VLOOKUP(A145,_data_elections!$A:$B,2,0)-B145</f>
        <v>95</v>
      </c>
      <c r="D145" s="11">
        <f t="shared" si="2"/>
        <v>51.351351351351347</v>
      </c>
      <c r="E145" s="11">
        <v>47.5</v>
      </c>
      <c r="F145" s="11">
        <v>45</v>
      </c>
    </row>
    <row r="146" spans="1:6" x14ac:dyDescent="0.15">
      <c r="A146" s="8">
        <v>2004</v>
      </c>
      <c r="B146" s="9">
        <v>38199</v>
      </c>
      <c r="C146" s="10">
        <f>VLOOKUP(A146,_data_elections!$A:$B,2,0)-B146</f>
        <v>94</v>
      </c>
      <c r="D146" s="11">
        <f t="shared" si="2"/>
        <v>50.160085378868722</v>
      </c>
      <c r="E146" s="11">
        <v>47</v>
      </c>
      <c r="F146" s="11">
        <v>46.7</v>
      </c>
    </row>
    <row r="147" spans="1:6" x14ac:dyDescent="0.15">
      <c r="A147" s="8">
        <v>2004</v>
      </c>
      <c r="B147" s="9">
        <v>38200</v>
      </c>
      <c r="C147" s="10">
        <f>VLOOKUP(A147,_data_elections!$A:$B,2,0)-B147</f>
        <v>93</v>
      </c>
      <c r="D147" s="11">
        <f t="shared" si="2"/>
        <v>50.901378579003186</v>
      </c>
      <c r="E147" s="11">
        <v>48</v>
      </c>
      <c r="F147" s="11">
        <v>46.3</v>
      </c>
    </row>
    <row r="148" spans="1:6" x14ac:dyDescent="0.15">
      <c r="A148" s="8">
        <v>2004</v>
      </c>
      <c r="B148" s="9">
        <v>38201</v>
      </c>
      <c r="C148" s="10">
        <f>VLOOKUP(A148,_data_elections!$A:$B,2,0)-B148</f>
        <v>92</v>
      </c>
      <c r="D148" s="11">
        <f t="shared" si="2"/>
        <v>50.689289501590665</v>
      </c>
      <c r="E148" s="11">
        <v>47.8</v>
      </c>
      <c r="F148" s="11">
        <v>46.5</v>
      </c>
    </row>
    <row r="149" spans="1:6" x14ac:dyDescent="0.15">
      <c r="A149" s="8">
        <v>2004</v>
      </c>
      <c r="B149" s="9">
        <v>38202</v>
      </c>
      <c r="C149" s="10">
        <f>VLOOKUP(A149,_data_elections!$A:$B,2,0)-B149</f>
        <v>91</v>
      </c>
      <c r="D149" s="11">
        <f t="shared" si="2"/>
        <v>50.530785562632694</v>
      </c>
      <c r="E149" s="11">
        <v>47.6</v>
      </c>
      <c r="F149" s="11">
        <v>46.6</v>
      </c>
    </row>
    <row r="150" spans="1:6" x14ac:dyDescent="0.15">
      <c r="A150" s="8">
        <v>2004</v>
      </c>
      <c r="B150" s="9">
        <v>38203</v>
      </c>
      <c r="C150" s="10">
        <f>VLOOKUP(A150,_data_elections!$A:$B,2,0)-B150</f>
        <v>90</v>
      </c>
      <c r="D150" s="11">
        <f t="shared" si="2"/>
        <v>50.530785562632694</v>
      </c>
      <c r="E150" s="11">
        <v>47.6</v>
      </c>
      <c r="F150" s="11">
        <v>46.6</v>
      </c>
    </row>
    <row r="151" spans="1:6" x14ac:dyDescent="0.15">
      <c r="A151" s="8">
        <v>2004</v>
      </c>
      <c r="B151" s="9">
        <v>38204</v>
      </c>
      <c r="C151" s="10">
        <f>VLOOKUP(A151,_data_elections!$A:$B,2,0)-B151</f>
        <v>89</v>
      </c>
      <c r="D151" s="11">
        <f t="shared" si="2"/>
        <v>50.802139037433157</v>
      </c>
      <c r="E151" s="11">
        <v>47.5</v>
      </c>
      <c r="F151" s="11">
        <v>46</v>
      </c>
    </row>
    <row r="152" spans="1:6" x14ac:dyDescent="0.15">
      <c r="A152" s="8">
        <v>2004</v>
      </c>
      <c r="B152" s="9">
        <v>38205</v>
      </c>
      <c r="C152" s="10">
        <f>VLOOKUP(A152,_data_elections!$A:$B,2,0)-B152</f>
        <v>88</v>
      </c>
      <c r="D152" s="11">
        <f t="shared" si="2"/>
        <v>50.802139037433157</v>
      </c>
      <c r="E152" s="11">
        <v>47.5</v>
      </c>
      <c r="F152" s="11">
        <v>46</v>
      </c>
    </row>
    <row r="153" spans="1:6" x14ac:dyDescent="0.15">
      <c r="A153" s="8">
        <v>2004</v>
      </c>
      <c r="B153" s="9">
        <v>38206</v>
      </c>
      <c r="C153" s="10">
        <f>VLOOKUP(A153,_data_elections!$A:$B,2,0)-B153</f>
        <v>87</v>
      </c>
      <c r="D153" s="11">
        <f t="shared" si="2"/>
        <v>51.351351351351347</v>
      </c>
      <c r="E153" s="11">
        <v>47.5</v>
      </c>
      <c r="F153" s="11">
        <v>45</v>
      </c>
    </row>
    <row r="154" spans="1:6" x14ac:dyDescent="0.15">
      <c r="A154" s="8">
        <v>2004</v>
      </c>
      <c r="B154" s="9">
        <v>38207</v>
      </c>
      <c r="C154" s="10">
        <f>VLOOKUP(A154,_data_elections!$A:$B,2,0)-B154</f>
        <v>86</v>
      </c>
      <c r="D154" s="11">
        <f t="shared" si="2"/>
        <v>51.351351351351347</v>
      </c>
      <c r="E154" s="11">
        <v>47.5</v>
      </c>
      <c r="F154" s="11">
        <v>45</v>
      </c>
    </row>
    <row r="155" spans="1:6" x14ac:dyDescent="0.15">
      <c r="A155" s="8">
        <v>2004</v>
      </c>
      <c r="B155" s="9">
        <v>38208</v>
      </c>
      <c r="C155" s="10">
        <f>VLOOKUP(A155,_data_elections!$A:$B,2,0)-B155</f>
        <v>85</v>
      </c>
      <c r="D155" s="11">
        <f t="shared" si="2"/>
        <v>51.351351351351347</v>
      </c>
      <c r="E155" s="11">
        <v>47.5</v>
      </c>
      <c r="F155" s="11">
        <v>45</v>
      </c>
    </row>
    <row r="156" spans="1:6" x14ac:dyDescent="0.15">
      <c r="A156" s="8">
        <v>2004</v>
      </c>
      <c r="B156" s="9">
        <v>38209</v>
      </c>
      <c r="C156" s="10">
        <f>VLOOKUP(A156,_data_elections!$A:$B,2,0)-B156</f>
        <v>84</v>
      </c>
      <c r="D156" s="11">
        <f t="shared" si="2"/>
        <v>51.351351351351347</v>
      </c>
      <c r="E156" s="11">
        <v>47.5</v>
      </c>
      <c r="F156" s="11">
        <v>45</v>
      </c>
    </row>
    <row r="157" spans="1:6" x14ac:dyDescent="0.15">
      <c r="A157" s="8">
        <v>2004</v>
      </c>
      <c r="B157" s="9">
        <v>38210</v>
      </c>
      <c r="C157" s="10">
        <f>VLOOKUP(A157,_data_elections!$A:$B,2,0)-B157</f>
        <v>83</v>
      </c>
      <c r="D157" s="11">
        <f t="shared" si="2"/>
        <v>51.351351351351347</v>
      </c>
      <c r="E157" s="11">
        <v>47.5</v>
      </c>
      <c r="F157" s="11">
        <v>45</v>
      </c>
    </row>
    <row r="158" spans="1:6" x14ac:dyDescent="0.15">
      <c r="A158" s="8">
        <v>2004</v>
      </c>
      <c r="B158" s="9">
        <v>38211</v>
      </c>
      <c r="C158" s="10">
        <f>VLOOKUP(A158,_data_elections!$A:$B,2,0)-B158</f>
        <v>82</v>
      </c>
      <c r="D158" s="11">
        <f t="shared" si="2"/>
        <v>51.351351351351347</v>
      </c>
      <c r="E158" s="11">
        <v>47.5</v>
      </c>
      <c r="F158" s="11">
        <v>45</v>
      </c>
    </row>
    <row r="159" spans="1:6" x14ac:dyDescent="0.15">
      <c r="A159" s="8">
        <v>2004</v>
      </c>
      <c r="B159" s="9">
        <v>38212</v>
      </c>
      <c r="C159" s="10">
        <f>VLOOKUP(A159,_data_elections!$A:$B,2,0)-B159</f>
        <v>81</v>
      </c>
      <c r="D159" s="11">
        <f t="shared" si="2"/>
        <v>51.351351351351347</v>
      </c>
      <c r="E159" s="11">
        <v>47.5</v>
      </c>
      <c r="F159" s="11">
        <v>45</v>
      </c>
    </row>
    <row r="160" spans="1:6" x14ac:dyDescent="0.15">
      <c r="A160" s="8">
        <v>2004</v>
      </c>
      <c r="B160" s="9">
        <v>38213</v>
      </c>
      <c r="C160" s="10">
        <f>VLOOKUP(A160,_data_elections!$A:$B,2,0)-B160</f>
        <v>80</v>
      </c>
      <c r="D160" s="11">
        <f t="shared" si="2"/>
        <v>51.351351351351347</v>
      </c>
      <c r="E160" s="11">
        <v>47.5</v>
      </c>
      <c r="F160" s="11">
        <v>45</v>
      </c>
    </row>
    <row r="161" spans="1:6" x14ac:dyDescent="0.15">
      <c r="A161" s="8">
        <v>2004</v>
      </c>
      <c r="B161" s="9">
        <v>38214</v>
      </c>
      <c r="C161" s="10">
        <f>VLOOKUP(A161,_data_elections!$A:$B,2,0)-B161</f>
        <v>79</v>
      </c>
      <c r="D161" s="11">
        <f t="shared" si="2"/>
        <v>50.760869565217391</v>
      </c>
      <c r="E161" s="11">
        <v>46.7</v>
      </c>
      <c r="F161" s="11">
        <v>45.3</v>
      </c>
    </row>
    <row r="162" spans="1:6" x14ac:dyDescent="0.15">
      <c r="A162" s="8">
        <v>2004</v>
      </c>
      <c r="B162" s="9">
        <v>38215</v>
      </c>
      <c r="C162" s="10">
        <f>VLOOKUP(A162,_data_elections!$A:$B,2,0)-B162</f>
        <v>78</v>
      </c>
      <c r="D162" s="11">
        <f t="shared" si="2"/>
        <v>50.760869565217391</v>
      </c>
      <c r="E162" s="11">
        <v>46.7</v>
      </c>
      <c r="F162" s="11">
        <v>45.3</v>
      </c>
    </row>
    <row r="163" spans="1:6" x14ac:dyDescent="0.15">
      <c r="A163" s="8">
        <v>2004</v>
      </c>
      <c r="B163" s="9">
        <v>38216</v>
      </c>
      <c r="C163" s="10">
        <f>VLOOKUP(A163,_data_elections!$A:$B,2,0)-B163</f>
        <v>77</v>
      </c>
      <c r="D163" s="11">
        <f t="shared" si="2"/>
        <v>50.760869565217391</v>
      </c>
      <c r="E163" s="11">
        <v>46.7</v>
      </c>
      <c r="F163" s="11">
        <v>45.3</v>
      </c>
    </row>
    <row r="164" spans="1:6" x14ac:dyDescent="0.15">
      <c r="A164" s="8">
        <v>2004</v>
      </c>
      <c r="B164" s="9">
        <v>38217</v>
      </c>
      <c r="C164" s="10">
        <f>VLOOKUP(A164,_data_elections!$A:$B,2,0)-B164</f>
        <v>76</v>
      </c>
      <c r="D164" s="11">
        <f t="shared" si="2"/>
        <v>50.760869565217391</v>
      </c>
      <c r="E164" s="11">
        <v>46.7</v>
      </c>
      <c r="F164" s="11">
        <v>45.3</v>
      </c>
    </row>
    <row r="165" spans="1:6" x14ac:dyDescent="0.15">
      <c r="A165" s="8">
        <v>2004</v>
      </c>
      <c r="B165" s="9">
        <v>38218</v>
      </c>
      <c r="C165" s="10">
        <f>VLOOKUP(A165,_data_elections!$A:$B,2,0)-B165</f>
        <v>75</v>
      </c>
      <c r="D165" s="11">
        <f t="shared" si="2"/>
        <v>50.539956803455723</v>
      </c>
      <c r="E165" s="11">
        <v>46.8</v>
      </c>
      <c r="F165" s="11">
        <v>45.8</v>
      </c>
    </row>
    <row r="166" spans="1:6" x14ac:dyDescent="0.15">
      <c r="A166" s="8">
        <v>2004</v>
      </c>
      <c r="B166" s="9">
        <v>38219</v>
      </c>
      <c r="C166" s="10">
        <f>VLOOKUP(A166,_data_elections!$A:$B,2,0)-B166</f>
        <v>74</v>
      </c>
      <c r="D166" s="11">
        <f t="shared" si="2"/>
        <v>50.539956803455723</v>
      </c>
      <c r="E166" s="11">
        <v>46.8</v>
      </c>
      <c r="F166" s="11">
        <v>45.8</v>
      </c>
    </row>
    <row r="167" spans="1:6" x14ac:dyDescent="0.15">
      <c r="A167" s="8">
        <v>2004</v>
      </c>
      <c r="B167" s="9">
        <v>38220</v>
      </c>
      <c r="C167" s="10">
        <f>VLOOKUP(A167,_data_elections!$A:$B,2,0)-B167</f>
        <v>73</v>
      </c>
      <c r="D167" s="11">
        <f t="shared" si="2"/>
        <v>50.379198266522209</v>
      </c>
      <c r="E167" s="11">
        <v>46.5</v>
      </c>
      <c r="F167" s="11">
        <v>45.8</v>
      </c>
    </row>
    <row r="168" spans="1:6" x14ac:dyDescent="0.15">
      <c r="A168" s="8">
        <v>2004</v>
      </c>
      <c r="B168" s="9">
        <v>38221</v>
      </c>
      <c r="C168" s="10">
        <f>VLOOKUP(A168,_data_elections!$A:$B,2,0)-B168</f>
        <v>72</v>
      </c>
      <c r="D168" s="11">
        <f t="shared" si="2"/>
        <v>50.379198266522209</v>
      </c>
      <c r="E168" s="11">
        <v>46.5</v>
      </c>
      <c r="F168" s="11">
        <v>45.8</v>
      </c>
    </row>
    <row r="169" spans="1:6" x14ac:dyDescent="0.15">
      <c r="A169" s="8">
        <v>2004</v>
      </c>
      <c r="B169" s="9">
        <v>38222</v>
      </c>
      <c r="C169" s="10">
        <f>VLOOKUP(A169,_data_elections!$A:$B,2,0)-B169</f>
        <v>71</v>
      </c>
      <c r="D169" s="11">
        <f t="shared" si="2"/>
        <v>50.379198266522209</v>
      </c>
      <c r="E169" s="11">
        <v>46.5</v>
      </c>
      <c r="F169" s="11">
        <v>45.8</v>
      </c>
    </row>
    <row r="170" spans="1:6" x14ac:dyDescent="0.15">
      <c r="A170" s="8">
        <v>2004</v>
      </c>
      <c r="B170" s="9">
        <v>38223</v>
      </c>
      <c r="C170" s="10">
        <f>VLOOKUP(A170,_data_elections!$A:$B,2,0)-B170</f>
        <v>70</v>
      </c>
      <c r="D170" s="11">
        <f t="shared" si="2"/>
        <v>50.329670329670328</v>
      </c>
      <c r="E170" s="11">
        <v>45.8</v>
      </c>
      <c r="F170" s="11">
        <v>45.2</v>
      </c>
    </row>
    <row r="171" spans="1:6" x14ac:dyDescent="0.15">
      <c r="A171" s="8">
        <v>2004</v>
      </c>
      <c r="B171" s="9">
        <v>38224</v>
      </c>
      <c r="C171" s="10">
        <f>VLOOKUP(A171,_data_elections!$A:$B,2,0)-B171</f>
        <v>69</v>
      </c>
      <c r="D171" s="11">
        <f t="shared" si="2"/>
        <v>50.329670329670328</v>
      </c>
      <c r="E171" s="11">
        <v>45.8</v>
      </c>
      <c r="F171" s="11">
        <v>45.2</v>
      </c>
    </row>
    <row r="172" spans="1:6" x14ac:dyDescent="0.15">
      <c r="A172" s="8">
        <v>2004</v>
      </c>
      <c r="B172" s="9">
        <v>38225</v>
      </c>
      <c r="C172" s="10">
        <f>VLOOKUP(A172,_data_elections!$A:$B,2,0)-B172</f>
        <v>68</v>
      </c>
      <c r="D172" s="11">
        <f t="shared" si="2"/>
        <v>49.176728869374315</v>
      </c>
      <c r="E172" s="11">
        <v>44.8</v>
      </c>
      <c r="F172" s="11">
        <v>46.3</v>
      </c>
    </row>
    <row r="173" spans="1:6" x14ac:dyDescent="0.15">
      <c r="A173" s="8">
        <v>2004</v>
      </c>
      <c r="B173" s="9">
        <v>38226</v>
      </c>
      <c r="C173" s="10">
        <f>VLOOKUP(A173,_data_elections!$A:$B,2,0)-B173</f>
        <v>67</v>
      </c>
      <c r="D173" s="11">
        <f t="shared" si="2"/>
        <v>49.176728869374315</v>
      </c>
      <c r="E173" s="11">
        <v>44.8</v>
      </c>
      <c r="F173" s="11">
        <v>46.3</v>
      </c>
    </row>
    <row r="174" spans="1:6" x14ac:dyDescent="0.15">
      <c r="A174" s="8">
        <v>2004</v>
      </c>
      <c r="B174" s="9">
        <v>38227</v>
      </c>
      <c r="C174" s="10">
        <f>VLOOKUP(A174,_data_elections!$A:$B,2,0)-B174</f>
        <v>66</v>
      </c>
      <c r="D174" s="11">
        <f t="shared" si="2"/>
        <v>49.176728869374315</v>
      </c>
      <c r="E174" s="11">
        <v>44.8</v>
      </c>
      <c r="F174" s="11">
        <v>46.3</v>
      </c>
    </row>
    <row r="175" spans="1:6" x14ac:dyDescent="0.15">
      <c r="A175" s="8">
        <v>2004</v>
      </c>
      <c r="B175" s="9">
        <v>38228</v>
      </c>
      <c r="C175" s="10">
        <f>VLOOKUP(A175,_data_elections!$A:$B,2,0)-B175</f>
        <v>65</v>
      </c>
      <c r="D175" s="11">
        <f t="shared" si="2"/>
        <v>49.176728869374315</v>
      </c>
      <c r="E175" s="11">
        <v>44.8</v>
      </c>
      <c r="F175" s="11">
        <v>46.3</v>
      </c>
    </row>
    <row r="176" spans="1:6" x14ac:dyDescent="0.15">
      <c r="A176" s="8">
        <v>2004</v>
      </c>
      <c r="B176" s="9">
        <v>38229</v>
      </c>
      <c r="C176" s="10">
        <f>VLOOKUP(A176,_data_elections!$A:$B,2,0)-B176</f>
        <v>64</v>
      </c>
      <c r="D176" s="11">
        <f t="shared" si="2"/>
        <v>49.614112458654901</v>
      </c>
      <c r="E176" s="11">
        <v>45</v>
      </c>
      <c r="F176" s="11">
        <v>45.7</v>
      </c>
    </row>
    <row r="177" spans="1:6" x14ac:dyDescent="0.15">
      <c r="A177" s="8">
        <v>2004</v>
      </c>
      <c r="B177" s="9">
        <v>38230</v>
      </c>
      <c r="C177" s="10">
        <f>VLOOKUP(A177,_data_elections!$A:$B,2,0)-B177</f>
        <v>63</v>
      </c>
      <c r="D177" s="11">
        <f t="shared" si="2"/>
        <v>49.614112458654901</v>
      </c>
      <c r="E177" s="11">
        <v>45</v>
      </c>
      <c r="F177" s="11">
        <v>45.7</v>
      </c>
    </row>
    <row r="178" spans="1:6" x14ac:dyDescent="0.15">
      <c r="A178" s="8">
        <v>2004</v>
      </c>
      <c r="B178" s="9">
        <v>38231</v>
      </c>
      <c r="C178" s="10">
        <f>VLOOKUP(A178,_data_elections!$A:$B,2,0)-B178</f>
        <v>62</v>
      </c>
      <c r="D178" s="11">
        <f t="shared" si="2"/>
        <v>49.78165938864629</v>
      </c>
      <c r="E178" s="11">
        <v>45.6</v>
      </c>
      <c r="F178" s="11">
        <v>46</v>
      </c>
    </row>
    <row r="179" spans="1:6" x14ac:dyDescent="0.15">
      <c r="A179" s="8">
        <v>2004</v>
      </c>
      <c r="B179" s="9">
        <v>38232</v>
      </c>
      <c r="C179" s="10">
        <f>VLOOKUP(A179,_data_elections!$A:$B,2,0)-B179</f>
        <v>61</v>
      </c>
      <c r="D179" s="11">
        <f t="shared" si="2"/>
        <v>49.78165938864629</v>
      </c>
      <c r="E179" s="11">
        <v>45.6</v>
      </c>
      <c r="F179" s="11">
        <v>46</v>
      </c>
    </row>
    <row r="180" spans="1:6" x14ac:dyDescent="0.15">
      <c r="A180" s="8">
        <v>2004</v>
      </c>
      <c r="B180" s="9">
        <v>38233</v>
      </c>
      <c r="C180" s="10">
        <f>VLOOKUP(A180,_data_elections!$A:$B,2,0)-B180</f>
        <v>60</v>
      </c>
      <c r="D180" s="11">
        <f t="shared" si="2"/>
        <v>47.5</v>
      </c>
      <c r="E180" s="11">
        <v>43.7</v>
      </c>
      <c r="F180" s="11">
        <v>48.3</v>
      </c>
    </row>
    <row r="181" spans="1:6" x14ac:dyDescent="0.15">
      <c r="A181" s="8">
        <v>2004</v>
      </c>
      <c r="B181" s="9">
        <v>38234</v>
      </c>
      <c r="C181" s="10">
        <f>VLOOKUP(A181,_data_elections!$A:$B,2,0)-B181</f>
        <v>59</v>
      </c>
      <c r="D181" s="11">
        <f t="shared" si="2"/>
        <v>46.587215601300109</v>
      </c>
      <c r="E181" s="11">
        <v>43</v>
      </c>
      <c r="F181" s="11">
        <v>49.3</v>
      </c>
    </row>
    <row r="182" spans="1:6" x14ac:dyDescent="0.15">
      <c r="A182" s="8">
        <v>2004</v>
      </c>
      <c r="B182" s="9">
        <v>38235</v>
      </c>
      <c r="C182" s="10">
        <f>VLOOKUP(A182,_data_elections!$A:$B,2,0)-B182</f>
        <v>58</v>
      </c>
      <c r="D182" s="11">
        <f t="shared" si="2"/>
        <v>46.587215601300109</v>
      </c>
      <c r="E182" s="11">
        <v>43</v>
      </c>
      <c r="F182" s="11">
        <v>49.3</v>
      </c>
    </row>
    <row r="183" spans="1:6" x14ac:dyDescent="0.15">
      <c r="A183" s="8">
        <v>2004</v>
      </c>
      <c r="B183" s="9">
        <v>38236</v>
      </c>
      <c r="C183" s="10">
        <f>VLOOKUP(A183,_data_elections!$A:$B,2,0)-B183</f>
        <v>57</v>
      </c>
      <c r="D183" s="11">
        <f t="shared" si="2"/>
        <v>46.566523605150216</v>
      </c>
      <c r="E183" s="11">
        <v>43.4</v>
      </c>
      <c r="F183" s="11">
        <v>49.8</v>
      </c>
    </row>
    <row r="184" spans="1:6" x14ac:dyDescent="0.15">
      <c r="A184" s="8">
        <v>2004</v>
      </c>
      <c r="B184" s="9">
        <v>38237</v>
      </c>
      <c r="C184" s="10">
        <f>VLOOKUP(A184,_data_elections!$A:$B,2,0)-B184</f>
        <v>56</v>
      </c>
      <c r="D184" s="11">
        <f t="shared" si="2"/>
        <v>46.566523605150216</v>
      </c>
      <c r="E184" s="11">
        <v>43.4</v>
      </c>
      <c r="F184" s="11">
        <v>49.8</v>
      </c>
    </row>
    <row r="185" spans="1:6" x14ac:dyDescent="0.15">
      <c r="A185" s="8">
        <v>2004</v>
      </c>
      <c r="B185" s="9">
        <v>38238</v>
      </c>
      <c r="C185" s="10">
        <f>VLOOKUP(A185,_data_elections!$A:$B,2,0)-B185</f>
        <v>55</v>
      </c>
      <c r="D185" s="11">
        <f t="shared" si="2"/>
        <v>46.566523605150216</v>
      </c>
      <c r="E185" s="11">
        <v>43.4</v>
      </c>
      <c r="F185" s="11">
        <v>49.8</v>
      </c>
    </row>
    <row r="186" spans="1:6" x14ac:dyDescent="0.15">
      <c r="A186" s="8">
        <v>2004</v>
      </c>
      <c r="B186" s="9">
        <v>38239</v>
      </c>
      <c r="C186" s="10">
        <f>VLOOKUP(A186,_data_elections!$A:$B,2,0)-B186</f>
        <v>54</v>
      </c>
      <c r="D186" s="11">
        <f t="shared" si="2"/>
        <v>45.922746781115883</v>
      </c>
      <c r="E186" s="11">
        <v>42.8</v>
      </c>
      <c r="F186" s="11">
        <v>50.4</v>
      </c>
    </row>
    <row r="187" spans="1:6" x14ac:dyDescent="0.15">
      <c r="A187" s="8">
        <v>2004</v>
      </c>
      <c r="B187" s="9">
        <v>38240</v>
      </c>
      <c r="C187" s="10">
        <f>VLOOKUP(A187,_data_elections!$A:$B,2,0)-B187</f>
        <v>53</v>
      </c>
      <c r="D187" s="11">
        <f t="shared" si="2"/>
        <v>46.85466377440347</v>
      </c>
      <c r="E187" s="11">
        <v>43.2</v>
      </c>
      <c r="F187" s="11">
        <v>49</v>
      </c>
    </row>
    <row r="188" spans="1:6" x14ac:dyDescent="0.15">
      <c r="A188" s="8">
        <v>2004</v>
      </c>
      <c r="B188" s="9">
        <v>38241</v>
      </c>
      <c r="C188" s="10">
        <f>VLOOKUP(A188,_data_elections!$A:$B,2,0)-B188</f>
        <v>52</v>
      </c>
      <c r="D188" s="11">
        <f t="shared" si="2"/>
        <v>46.370530877573131</v>
      </c>
      <c r="E188" s="11">
        <v>42.8</v>
      </c>
      <c r="F188" s="11">
        <v>49.5</v>
      </c>
    </row>
    <row r="189" spans="1:6" x14ac:dyDescent="0.15">
      <c r="A189" s="8">
        <v>2004</v>
      </c>
      <c r="B189" s="9">
        <v>38242</v>
      </c>
      <c r="C189" s="10">
        <f>VLOOKUP(A189,_data_elections!$A:$B,2,0)-B189</f>
        <v>51</v>
      </c>
      <c r="D189" s="11">
        <f t="shared" si="2"/>
        <v>46.587215601300109</v>
      </c>
      <c r="E189" s="11">
        <v>43</v>
      </c>
      <c r="F189" s="11">
        <v>49.3</v>
      </c>
    </row>
    <row r="190" spans="1:6" x14ac:dyDescent="0.15">
      <c r="A190" s="8">
        <v>2004</v>
      </c>
      <c r="B190" s="9">
        <v>38243</v>
      </c>
      <c r="C190" s="10">
        <f>VLOOKUP(A190,_data_elections!$A:$B,2,0)-B190</f>
        <v>50</v>
      </c>
      <c r="D190" s="11">
        <f t="shared" si="2"/>
        <v>46.912242686890572</v>
      </c>
      <c r="E190" s="11">
        <v>43.3</v>
      </c>
      <c r="F190" s="11">
        <v>49</v>
      </c>
    </row>
    <row r="191" spans="1:6" x14ac:dyDescent="0.15">
      <c r="A191" s="8">
        <v>2004</v>
      </c>
      <c r="B191" s="9">
        <v>38244</v>
      </c>
      <c r="C191" s="10">
        <f>VLOOKUP(A191,_data_elections!$A:$B,2,0)-B191</f>
        <v>49</v>
      </c>
      <c r="D191" s="11">
        <f t="shared" si="2"/>
        <v>46.912242686890572</v>
      </c>
      <c r="E191" s="11">
        <v>43.3</v>
      </c>
      <c r="F191" s="11">
        <v>49</v>
      </c>
    </row>
    <row r="192" spans="1:6" x14ac:dyDescent="0.15">
      <c r="A192" s="8">
        <v>2004</v>
      </c>
      <c r="B192" s="9">
        <v>38245</v>
      </c>
      <c r="C192" s="10">
        <f>VLOOKUP(A192,_data_elections!$A:$B,2,0)-B192</f>
        <v>48</v>
      </c>
      <c r="D192" s="11">
        <f t="shared" si="2"/>
        <v>47.300215982721383</v>
      </c>
      <c r="E192" s="11">
        <v>43.8</v>
      </c>
      <c r="F192" s="11">
        <v>48.8</v>
      </c>
    </row>
    <row r="193" spans="1:6" x14ac:dyDescent="0.15">
      <c r="A193" s="8">
        <v>2004</v>
      </c>
      <c r="B193" s="9">
        <v>38246</v>
      </c>
      <c r="C193" s="10">
        <f>VLOOKUP(A193,_data_elections!$A:$B,2,0)-B193</f>
        <v>47</v>
      </c>
      <c r="D193" s="11">
        <f t="shared" si="2"/>
        <v>47.033441208198489</v>
      </c>
      <c r="E193" s="11">
        <v>43.6</v>
      </c>
      <c r="F193" s="11">
        <v>49.1</v>
      </c>
    </row>
    <row r="194" spans="1:6" x14ac:dyDescent="0.15">
      <c r="A194" s="8">
        <v>2004</v>
      </c>
      <c r="B194" s="9">
        <v>38247</v>
      </c>
      <c r="C194" s="10">
        <f>VLOOKUP(A194,_data_elections!$A:$B,2,0)-B194</f>
        <v>46</v>
      </c>
      <c r="D194" s="11">
        <f t="shared" ref="D194:D257" si="3">E194/(E194+F194)*100</f>
        <v>46.925566343042071</v>
      </c>
      <c r="E194" s="11">
        <v>43.5</v>
      </c>
      <c r="F194" s="11">
        <v>49.2</v>
      </c>
    </row>
    <row r="195" spans="1:6" x14ac:dyDescent="0.15">
      <c r="A195" s="8">
        <v>2004</v>
      </c>
      <c r="B195" s="9">
        <v>38248</v>
      </c>
      <c r="C195" s="10">
        <f>VLOOKUP(A195,_data_elections!$A:$B,2,0)-B195</f>
        <v>45</v>
      </c>
      <c r="D195" s="11">
        <f t="shared" si="3"/>
        <v>46.810810810810807</v>
      </c>
      <c r="E195" s="11">
        <v>43.3</v>
      </c>
      <c r="F195" s="11">
        <v>49.2</v>
      </c>
    </row>
    <row r="196" spans="1:6" x14ac:dyDescent="0.15">
      <c r="A196" s="8">
        <v>2004</v>
      </c>
      <c r="B196" s="9">
        <v>38249</v>
      </c>
      <c r="C196" s="10">
        <f>VLOOKUP(A196,_data_elections!$A:$B,2,0)-B196</f>
        <v>44</v>
      </c>
      <c r="D196" s="11">
        <f t="shared" si="3"/>
        <v>46.296296296296298</v>
      </c>
      <c r="E196" s="11">
        <v>42.5</v>
      </c>
      <c r="F196" s="11">
        <v>49.3</v>
      </c>
    </row>
    <row r="197" spans="1:6" x14ac:dyDescent="0.15">
      <c r="A197" s="8">
        <v>2004</v>
      </c>
      <c r="B197" s="9">
        <v>38250</v>
      </c>
      <c r="C197" s="10">
        <f>VLOOKUP(A197,_data_elections!$A:$B,2,0)-B197</f>
        <v>43</v>
      </c>
      <c r="D197" s="11">
        <f t="shared" si="3"/>
        <v>46.878422782037241</v>
      </c>
      <c r="E197" s="11">
        <v>42.8</v>
      </c>
      <c r="F197" s="11">
        <v>48.5</v>
      </c>
    </row>
    <row r="198" spans="1:6" x14ac:dyDescent="0.15">
      <c r="A198" s="8">
        <v>2004</v>
      </c>
      <c r="B198" s="9">
        <v>38251</v>
      </c>
      <c r="C198" s="10">
        <f>VLOOKUP(A198,_data_elections!$A:$B,2,0)-B198</f>
        <v>42</v>
      </c>
      <c r="D198" s="11">
        <f t="shared" si="3"/>
        <v>46.878422782037241</v>
      </c>
      <c r="E198" s="11">
        <v>42.8</v>
      </c>
      <c r="F198" s="11">
        <v>48.5</v>
      </c>
    </row>
    <row r="199" spans="1:6" x14ac:dyDescent="0.15">
      <c r="A199" s="8">
        <v>2004</v>
      </c>
      <c r="B199" s="9">
        <v>38252</v>
      </c>
      <c r="C199" s="10">
        <f>VLOOKUP(A199,_data_elections!$A:$B,2,0)-B199</f>
        <v>41</v>
      </c>
      <c r="D199" s="11">
        <f t="shared" si="3"/>
        <v>47.065217391304344</v>
      </c>
      <c r="E199" s="11">
        <v>43.3</v>
      </c>
      <c r="F199" s="11">
        <v>48.7</v>
      </c>
    </row>
    <row r="200" spans="1:6" x14ac:dyDescent="0.15">
      <c r="A200" s="8">
        <v>2004</v>
      </c>
      <c r="B200" s="9">
        <v>38253</v>
      </c>
      <c r="C200" s="10">
        <f>VLOOKUP(A200,_data_elections!$A:$B,2,0)-B200</f>
        <v>40</v>
      </c>
      <c r="D200" s="11">
        <f t="shared" si="3"/>
        <v>47.173913043478258</v>
      </c>
      <c r="E200" s="11">
        <v>43.4</v>
      </c>
      <c r="F200" s="11">
        <v>48.6</v>
      </c>
    </row>
    <row r="201" spans="1:6" x14ac:dyDescent="0.15">
      <c r="A201" s="8">
        <v>2004</v>
      </c>
      <c r="B201" s="9">
        <v>38254</v>
      </c>
      <c r="C201" s="10">
        <f>VLOOKUP(A201,_data_elections!$A:$B,2,0)-B201</f>
        <v>39</v>
      </c>
      <c r="D201" s="11">
        <f t="shared" si="3"/>
        <v>46.969696969696969</v>
      </c>
      <c r="E201" s="11">
        <v>43.4</v>
      </c>
      <c r="F201" s="11">
        <v>49</v>
      </c>
    </row>
    <row r="202" spans="1:6" x14ac:dyDescent="0.15">
      <c r="A202" s="8">
        <v>2004</v>
      </c>
      <c r="B202" s="9">
        <v>38255</v>
      </c>
      <c r="C202" s="10">
        <f>VLOOKUP(A202,_data_elections!$A:$B,2,0)-B202</f>
        <v>38</v>
      </c>
      <c r="D202" s="11">
        <f t="shared" si="3"/>
        <v>46.969696969696969</v>
      </c>
      <c r="E202" s="11">
        <v>43.4</v>
      </c>
      <c r="F202" s="11">
        <v>49</v>
      </c>
    </row>
    <row r="203" spans="1:6" x14ac:dyDescent="0.15">
      <c r="A203" s="8">
        <v>2004</v>
      </c>
      <c r="B203" s="9">
        <v>38256</v>
      </c>
      <c r="C203" s="10">
        <f>VLOOKUP(A203,_data_elections!$A:$B,2,0)-B203</f>
        <v>37</v>
      </c>
      <c r="D203" s="11">
        <f t="shared" si="3"/>
        <v>47.033441208198489</v>
      </c>
      <c r="E203" s="11">
        <v>43.6</v>
      </c>
      <c r="F203" s="11">
        <v>49.1</v>
      </c>
    </row>
    <row r="204" spans="1:6" x14ac:dyDescent="0.15">
      <c r="A204" s="8">
        <v>2004</v>
      </c>
      <c r="B204" s="9">
        <v>38257</v>
      </c>
      <c r="C204" s="10">
        <f>VLOOKUP(A204,_data_elections!$A:$B,2,0)-B204</f>
        <v>36</v>
      </c>
      <c r="D204" s="11">
        <f t="shared" si="3"/>
        <v>46.581196581196586</v>
      </c>
      <c r="E204" s="11">
        <v>43.6</v>
      </c>
      <c r="F204" s="11">
        <v>50</v>
      </c>
    </row>
    <row r="205" spans="1:6" x14ac:dyDescent="0.15">
      <c r="A205" s="8">
        <v>2004</v>
      </c>
      <c r="B205" s="9">
        <v>38258</v>
      </c>
      <c r="C205" s="10">
        <f>VLOOKUP(A205,_data_elections!$A:$B,2,0)-B205</f>
        <v>35</v>
      </c>
      <c r="D205" s="11">
        <f t="shared" si="3"/>
        <v>46.81769147788566</v>
      </c>
      <c r="E205" s="11">
        <v>43.4</v>
      </c>
      <c r="F205" s="11">
        <v>49.3</v>
      </c>
    </row>
    <row r="206" spans="1:6" x14ac:dyDescent="0.15">
      <c r="A206" s="8">
        <v>2004</v>
      </c>
      <c r="B206" s="9">
        <v>38259</v>
      </c>
      <c r="C206" s="10">
        <f>VLOOKUP(A206,_data_elections!$A:$B,2,0)-B206</f>
        <v>34</v>
      </c>
      <c r="D206" s="11">
        <f t="shared" si="3"/>
        <v>46.81769147788566</v>
      </c>
      <c r="E206" s="11">
        <v>43.4</v>
      </c>
      <c r="F206" s="11">
        <v>49.3</v>
      </c>
    </row>
    <row r="207" spans="1:6" x14ac:dyDescent="0.15">
      <c r="A207" s="8">
        <v>2004</v>
      </c>
      <c r="B207" s="9">
        <v>38260</v>
      </c>
      <c r="C207" s="10">
        <f>VLOOKUP(A207,_data_elections!$A:$B,2,0)-B207</f>
        <v>33</v>
      </c>
      <c r="D207" s="11">
        <f t="shared" si="3"/>
        <v>46.774193548387096</v>
      </c>
      <c r="E207" s="11">
        <v>43.5</v>
      </c>
      <c r="F207" s="11">
        <v>49.5</v>
      </c>
    </row>
    <row r="208" spans="1:6" x14ac:dyDescent="0.15">
      <c r="A208" s="8">
        <v>2004</v>
      </c>
      <c r="B208" s="9">
        <v>38261</v>
      </c>
      <c r="C208" s="10">
        <f>VLOOKUP(A208,_data_elections!$A:$B,2,0)-B208</f>
        <v>32</v>
      </c>
      <c r="D208" s="11">
        <f t="shared" si="3"/>
        <v>47.096774193548384</v>
      </c>
      <c r="E208" s="11">
        <v>43.8</v>
      </c>
      <c r="F208" s="11">
        <v>49.2</v>
      </c>
    </row>
    <row r="209" spans="1:6" x14ac:dyDescent="0.15">
      <c r="A209" s="8">
        <v>2004</v>
      </c>
      <c r="B209" s="9">
        <v>38262</v>
      </c>
      <c r="C209" s="10">
        <f>VLOOKUP(A209,_data_elections!$A:$B,2,0)-B209</f>
        <v>31</v>
      </c>
      <c r="D209" s="11">
        <f t="shared" si="3"/>
        <v>47.634408602150536</v>
      </c>
      <c r="E209" s="11">
        <v>44.3</v>
      </c>
      <c r="F209" s="11">
        <v>48.7</v>
      </c>
    </row>
    <row r="210" spans="1:6" x14ac:dyDescent="0.15">
      <c r="A210" s="8">
        <v>2004</v>
      </c>
      <c r="B210" s="9">
        <v>38263</v>
      </c>
      <c r="C210" s="10">
        <f>VLOOKUP(A210,_data_elections!$A:$B,2,0)-B210</f>
        <v>30</v>
      </c>
      <c r="D210" s="11">
        <f t="shared" si="3"/>
        <v>48.583420776495281</v>
      </c>
      <c r="E210" s="11">
        <v>46.3</v>
      </c>
      <c r="F210" s="11">
        <v>49</v>
      </c>
    </row>
    <row r="211" spans="1:6" x14ac:dyDescent="0.15">
      <c r="A211" s="8">
        <v>2004</v>
      </c>
      <c r="B211" s="9">
        <v>38264</v>
      </c>
      <c r="C211" s="10">
        <f>VLOOKUP(A211,_data_elections!$A:$B,2,0)-B211</f>
        <v>29</v>
      </c>
      <c r="D211" s="11">
        <f t="shared" si="3"/>
        <v>49.040511727078894</v>
      </c>
      <c r="E211" s="11">
        <v>46</v>
      </c>
      <c r="F211" s="11">
        <v>47.8</v>
      </c>
    </row>
    <row r="212" spans="1:6" x14ac:dyDescent="0.15">
      <c r="A212" s="8">
        <v>2004</v>
      </c>
      <c r="B212" s="9">
        <v>38265</v>
      </c>
      <c r="C212" s="10">
        <f>VLOOKUP(A212,_data_elections!$A:$B,2,0)-B212</f>
        <v>28</v>
      </c>
      <c r="D212" s="11">
        <f t="shared" si="3"/>
        <v>49.143468950749458</v>
      </c>
      <c r="E212" s="11">
        <v>45.9</v>
      </c>
      <c r="F212" s="11">
        <v>47.5</v>
      </c>
    </row>
    <row r="213" spans="1:6" x14ac:dyDescent="0.15">
      <c r="A213" s="8">
        <v>2004</v>
      </c>
      <c r="B213" s="9">
        <v>38266</v>
      </c>
      <c r="C213" s="10">
        <f>VLOOKUP(A213,_data_elections!$A:$B,2,0)-B213</f>
        <v>27</v>
      </c>
      <c r="D213" s="11">
        <f t="shared" si="3"/>
        <v>49.03846153846154</v>
      </c>
      <c r="E213" s="11">
        <v>45.9</v>
      </c>
      <c r="F213" s="11">
        <v>47.7</v>
      </c>
    </row>
    <row r="214" spans="1:6" x14ac:dyDescent="0.15">
      <c r="A214" s="8">
        <v>2004</v>
      </c>
      <c r="B214" s="9">
        <v>38267</v>
      </c>
      <c r="C214" s="10">
        <f>VLOOKUP(A214,_data_elections!$A:$B,2,0)-B214</f>
        <v>26</v>
      </c>
      <c r="D214" s="11">
        <f t="shared" si="3"/>
        <v>49.040511727078894</v>
      </c>
      <c r="E214" s="11">
        <v>46</v>
      </c>
      <c r="F214" s="11">
        <v>47.8</v>
      </c>
    </row>
    <row r="215" spans="1:6" x14ac:dyDescent="0.15">
      <c r="A215" s="8">
        <v>2004</v>
      </c>
      <c r="B215" s="9">
        <v>38268</v>
      </c>
      <c r="C215" s="10">
        <f>VLOOKUP(A215,_data_elections!$A:$B,2,0)-B215</f>
        <v>25</v>
      </c>
      <c r="D215" s="11">
        <f t="shared" si="3"/>
        <v>48.931623931623932</v>
      </c>
      <c r="E215" s="11">
        <v>45.8</v>
      </c>
      <c r="F215" s="11">
        <v>47.8</v>
      </c>
    </row>
    <row r="216" spans="1:6" x14ac:dyDescent="0.15">
      <c r="A216" s="8">
        <v>2004</v>
      </c>
      <c r="B216" s="9">
        <v>38269</v>
      </c>
      <c r="C216" s="10">
        <f>VLOOKUP(A216,_data_elections!$A:$B,2,0)-B216</f>
        <v>24</v>
      </c>
      <c r="D216" s="11">
        <f t="shared" si="3"/>
        <v>49.088960342979632</v>
      </c>
      <c r="E216" s="11">
        <v>45.8</v>
      </c>
      <c r="F216" s="11">
        <v>47.5</v>
      </c>
    </row>
    <row r="217" spans="1:6" x14ac:dyDescent="0.15">
      <c r="A217" s="8">
        <v>2004</v>
      </c>
      <c r="B217" s="9">
        <v>38270</v>
      </c>
      <c r="C217" s="10">
        <f>VLOOKUP(A217,_data_elections!$A:$B,2,0)-B217</f>
        <v>23</v>
      </c>
      <c r="D217" s="11">
        <f t="shared" si="3"/>
        <v>48.827292110874197</v>
      </c>
      <c r="E217" s="11">
        <v>45.8</v>
      </c>
      <c r="F217" s="11">
        <v>48</v>
      </c>
    </row>
    <row r="218" spans="1:6" x14ac:dyDescent="0.15">
      <c r="A218" s="8">
        <v>2004</v>
      </c>
      <c r="B218" s="9">
        <v>38271</v>
      </c>
      <c r="C218" s="10">
        <f>VLOOKUP(A218,_data_elections!$A:$B,2,0)-B218</f>
        <v>22</v>
      </c>
      <c r="D218" s="11">
        <f t="shared" si="3"/>
        <v>49.573560767590621</v>
      </c>
      <c r="E218" s="11">
        <v>46.5</v>
      </c>
      <c r="F218" s="11">
        <v>47.3</v>
      </c>
    </row>
    <row r="219" spans="1:6" x14ac:dyDescent="0.15">
      <c r="A219" s="8">
        <v>2004</v>
      </c>
      <c r="B219" s="9">
        <v>38272</v>
      </c>
      <c r="C219" s="10">
        <f>VLOOKUP(A219,_data_elections!$A:$B,2,0)-B219</f>
        <v>21</v>
      </c>
      <c r="D219" s="11">
        <f t="shared" si="3"/>
        <v>48.931623931623932</v>
      </c>
      <c r="E219" s="11">
        <v>45.8</v>
      </c>
      <c r="F219" s="11">
        <v>47.8</v>
      </c>
    </row>
    <row r="220" spans="1:6" x14ac:dyDescent="0.15">
      <c r="A220" s="8">
        <v>2004</v>
      </c>
      <c r="B220" s="9">
        <v>38273</v>
      </c>
      <c r="C220" s="10">
        <f>VLOOKUP(A220,_data_elections!$A:$B,2,0)-B220</f>
        <v>20</v>
      </c>
      <c r="D220" s="11">
        <f t="shared" si="3"/>
        <v>49.194414607948445</v>
      </c>
      <c r="E220" s="11">
        <v>45.8</v>
      </c>
      <c r="F220" s="11">
        <v>47.3</v>
      </c>
    </row>
    <row r="221" spans="1:6" x14ac:dyDescent="0.15">
      <c r="A221" s="8">
        <v>2004</v>
      </c>
      <c r="B221" s="9">
        <v>38274</v>
      </c>
      <c r="C221" s="10">
        <f>VLOOKUP(A221,_data_elections!$A:$B,2,0)-B221</f>
        <v>19</v>
      </c>
      <c r="D221" s="11">
        <f t="shared" si="3"/>
        <v>49.088960342979632</v>
      </c>
      <c r="E221" s="11">
        <v>45.8</v>
      </c>
      <c r="F221" s="11">
        <v>47.5</v>
      </c>
    </row>
    <row r="222" spans="1:6" x14ac:dyDescent="0.15">
      <c r="A222" s="8">
        <v>2004</v>
      </c>
      <c r="B222" s="9">
        <v>38275</v>
      </c>
      <c r="C222" s="10">
        <f>VLOOKUP(A222,_data_elections!$A:$B,2,0)-B222</f>
        <v>18</v>
      </c>
      <c r="D222" s="11">
        <f t="shared" si="3"/>
        <v>48.767416934619504</v>
      </c>
      <c r="E222" s="11">
        <v>45.5</v>
      </c>
      <c r="F222" s="11">
        <v>47.8</v>
      </c>
    </row>
    <row r="223" spans="1:6" x14ac:dyDescent="0.15">
      <c r="A223" s="8">
        <v>2004</v>
      </c>
      <c r="B223" s="9">
        <v>38276</v>
      </c>
      <c r="C223" s="10">
        <f>VLOOKUP(A223,_data_elections!$A:$B,2,0)-B223</f>
        <v>17</v>
      </c>
      <c r="D223" s="11">
        <f t="shared" si="3"/>
        <v>48.19532908704884</v>
      </c>
      <c r="E223" s="11">
        <v>45.4</v>
      </c>
      <c r="F223" s="11">
        <v>48.8</v>
      </c>
    </row>
    <row r="224" spans="1:6" x14ac:dyDescent="0.15">
      <c r="A224" s="8">
        <v>2004</v>
      </c>
      <c r="B224" s="9">
        <v>38277</v>
      </c>
      <c r="C224" s="10">
        <f>VLOOKUP(A224,_data_elections!$A:$B,2,0)-B224</f>
        <v>16</v>
      </c>
      <c r="D224" s="11">
        <f t="shared" si="3"/>
        <v>47.872340425531917</v>
      </c>
      <c r="E224" s="11">
        <v>45</v>
      </c>
      <c r="F224" s="11">
        <v>49</v>
      </c>
    </row>
    <row r="225" spans="1:6" x14ac:dyDescent="0.15">
      <c r="A225" s="8">
        <v>2004</v>
      </c>
      <c r="B225" s="9">
        <v>38278</v>
      </c>
      <c r="C225" s="10">
        <f>VLOOKUP(A225,_data_elections!$A:$B,2,0)-B225</f>
        <v>15</v>
      </c>
      <c r="D225" s="11">
        <f t="shared" si="3"/>
        <v>48.191489361702125</v>
      </c>
      <c r="E225" s="11">
        <v>45.3</v>
      </c>
      <c r="F225" s="11">
        <v>48.7</v>
      </c>
    </row>
    <row r="226" spans="1:6" x14ac:dyDescent="0.15">
      <c r="A226" s="8">
        <v>2004</v>
      </c>
      <c r="B226" s="9">
        <v>38279</v>
      </c>
      <c r="C226" s="10">
        <f>VLOOKUP(A226,_data_elections!$A:$B,2,0)-B226</f>
        <v>14</v>
      </c>
      <c r="D226" s="11">
        <f t="shared" si="3"/>
        <v>48.136315228966986</v>
      </c>
      <c r="E226" s="11">
        <v>45.2</v>
      </c>
      <c r="F226" s="11">
        <v>48.7</v>
      </c>
    </row>
    <row r="227" spans="1:6" x14ac:dyDescent="0.15">
      <c r="A227" s="8">
        <v>2004</v>
      </c>
      <c r="B227" s="9">
        <v>38280</v>
      </c>
      <c r="C227" s="10">
        <f>VLOOKUP(A227,_data_elections!$A:$B,2,0)-B227</f>
        <v>13</v>
      </c>
      <c r="D227" s="11">
        <f t="shared" si="3"/>
        <v>48.404255319148938</v>
      </c>
      <c r="E227" s="11">
        <v>45.5</v>
      </c>
      <c r="F227" s="11">
        <v>48.5</v>
      </c>
    </row>
    <row r="228" spans="1:6" x14ac:dyDescent="0.15">
      <c r="A228" s="8">
        <v>2004</v>
      </c>
      <c r="B228" s="9">
        <v>38281</v>
      </c>
      <c r="C228" s="10">
        <f>VLOOKUP(A228,_data_elections!$A:$B,2,0)-B228</f>
        <v>12</v>
      </c>
      <c r="D228" s="11">
        <f t="shared" si="3"/>
        <v>48.51380042462845</v>
      </c>
      <c r="E228" s="11">
        <v>45.7</v>
      </c>
      <c r="F228" s="11">
        <v>48.5</v>
      </c>
    </row>
    <row r="229" spans="1:6" x14ac:dyDescent="0.15">
      <c r="A229" s="8">
        <v>2004</v>
      </c>
      <c r="B229" s="9">
        <v>38282</v>
      </c>
      <c r="C229" s="10">
        <f>VLOOKUP(A229,_data_elections!$A:$B,2,0)-B229</f>
        <v>11</v>
      </c>
      <c r="D229" s="11">
        <f t="shared" si="3"/>
        <v>48.728813559322035</v>
      </c>
      <c r="E229" s="11">
        <v>46</v>
      </c>
      <c r="F229" s="11">
        <v>48.4</v>
      </c>
    </row>
    <row r="230" spans="1:6" x14ac:dyDescent="0.15">
      <c r="A230" s="8">
        <v>2004</v>
      </c>
      <c r="B230" s="9">
        <v>38283</v>
      </c>
      <c r="C230" s="10">
        <f>VLOOKUP(A230,_data_elections!$A:$B,2,0)-B230</f>
        <v>10</v>
      </c>
      <c r="D230" s="11">
        <f t="shared" si="3"/>
        <v>48.568398727465535</v>
      </c>
      <c r="E230" s="11">
        <v>45.8</v>
      </c>
      <c r="F230" s="11">
        <v>48.5</v>
      </c>
    </row>
    <row r="231" spans="1:6" x14ac:dyDescent="0.15">
      <c r="A231" s="8">
        <v>2004</v>
      </c>
      <c r="B231" s="9">
        <v>38284</v>
      </c>
      <c r="C231" s="10">
        <f>VLOOKUP(A231,_data_elections!$A:$B,2,0)-B231</f>
        <v>9</v>
      </c>
      <c r="D231" s="11">
        <f t="shared" si="3"/>
        <v>48.468848996832101</v>
      </c>
      <c r="E231" s="11">
        <v>45.9</v>
      </c>
      <c r="F231" s="11">
        <v>48.8</v>
      </c>
    </row>
    <row r="232" spans="1:6" x14ac:dyDescent="0.15">
      <c r="A232" s="8">
        <v>2004</v>
      </c>
      <c r="B232" s="9">
        <v>38285</v>
      </c>
      <c r="C232" s="10">
        <f>VLOOKUP(A232,_data_elections!$A:$B,2,0)-B232</f>
        <v>8</v>
      </c>
      <c r="D232" s="11">
        <f t="shared" si="3"/>
        <v>48.52320675105485</v>
      </c>
      <c r="E232" s="11">
        <v>46</v>
      </c>
      <c r="F232" s="11">
        <v>48.8</v>
      </c>
    </row>
    <row r="233" spans="1:6" x14ac:dyDescent="0.15">
      <c r="A233" s="8">
        <v>2004</v>
      </c>
      <c r="B233" s="9">
        <v>38286</v>
      </c>
      <c r="C233" s="10">
        <f>VLOOKUP(A233,_data_elections!$A:$B,2,0)-B233</f>
        <v>7</v>
      </c>
      <c r="D233" s="11">
        <f t="shared" si="3"/>
        <v>48.793284365162648</v>
      </c>
      <c r="E233" s="11">
        <v>46.5</v>
      </c>
      <c r="F233" s="11">
        <v>48.8</v>
      </c>
    </row>
    <row r="234" spans="1:6" x14ac:dyDescent="0.15">
      <c r="A234" s="8">
        <v>2004</v>
      </c>
      <c r="B234" s="9">
        <v>38287</v>
      </c>
      <c r="C234" s="10">
        <f>VLOOKUP(A234,_data_elections!$A:$B,2,0)-B234</f>
        <v>6</v>
      </c>
      <c r="D234" s="11">
        <f t="shared" si="3"/>
        <v>48.945147679324897</v>
      </c>
      <c r="E234" s="11">
        <v>46.4</v>
      </c>
      <c r="F234" s="11">
        <v>48.4</v>
      </c>
    </row>
    <row r="235" spans="1:6" x14ac:dyDescent="0.15">
      <c r="A235" s="8">
        <v>2004</v>
      </c>
      <c r="B235" s="9">
        <v>38288</v>
      </c>
      <c r="C235" s="10">
        <f>VLOOKUP(A235,_data_elections!$A:$B,2,0)-B235</f>
        <v>5</v>
      </c>
      <c r="D235" s="11">
        <f t="shared" si="3"/>
        <v>48.783068783068785</v>
      </c>
      <c r="E235" s="11">
        <v>46.1</v>
      </c>
      <c r="F235" s="11">
        <v>48.4</v>
      </c>
    </row>
    <row r="236" spans="1:6" x14ac:dyDescent="0.15">
      <c r="A236" s="8">
        <v>2004</v>
      </c>
      <c r="B236" s="9">
        <v>38289</v>
      </c>
      <c r="C236" s="10">
        <f>VLOOKUP(A236,_data_elections!$A:$B,2,0)-B236</f>
        <v>4</v>
      </c>
      <c r="D236" s="11">
        <f t="shared" si="3"/>
        <v>48.631578947368425</v>
      </c>
      <c r="E236" s="11">
        <v>46.2</v>
      </c>
      <c r="F236" s="11">
        <v>48.8</v>
      </c>
    </row>
    <row r="237" spans="1:6" x14ac:dyDescent="0.15">
      <c r="A237" s="8">
        <v>2004</v>
      </c>
      <c r="B237" s="9">
        <v>38290</v>
      </c>
      <c r="C237" s="10">
        <f>VLOOKUP(A237,_data_elections!$A:$B,2,0)-B237</f>
        <v>3</v>
      </c>
      <c r="D237" s="11">
        <f t="shared" si="3"/>
        <v>48.884165781083958</v>
      </c>
      <c r="E237" s="11">
        <v>46</v>
      </c>
      <c r="F237" s="11">
        <v>48.1</v>
      </c>
    </row>
    <row r="238" spans="1:6" x14ac:dyDescent="0.15">
      <c r="A238" s="8">
        <v>2004</v>
      </c>
      <c r="B238" s="9">
        <v>38291</v>
      </c>
      <c r="C238" s="10">
        <f>VLOOKUP(A238,_data_elections!$A:$B,2,0)-B238</f>
        <v>2</v>
      </c>
      <c r="D238" s="11">
        <f t="shared" si="3"/>
        <v>49.001051524710839</v>
      </c>
      <c r="E238" s="11">
        <v>46.6</v>
      </c>
      <c r="F238" s="11">
        <v>48.5</v>
      </c>
    </row>
    <row r="239" spans="1:6" x14ac:dyDescent="0.15">
      <c r="A239" s="8">
        <v>2004</v>
      </c>
      <c r="B239" s="9">
        <v>38292</v>
      </c>
      <c r="C239" s="10">
        <f>VLOOKUP(A239,_data_elections!$A:$B,2,0)-B239</f>
        <v>1</v>
      </c>
      <c r="D239" s="11">
        <f t="shared" si="3"/>
        <v>49.213011542497377</v>
      </c>
      <c r="E239" s="11">
        <v>46.9</v>
      </c>
      <c r="F239" s="11">
        <v>48.4</v>
      </c>
    </row>
    <row r="240" spans="1:6" x14ac:dyDescent="0.15">
      <c r="A240" s="8">
        <v>2004</v>
      </c>
      <c r="B240" s="9">
        <v>38293</v>
      </c>
      <c r="C240" s="10">
        <f>VLOOKUP(A240,_data_elections!$A:$B,2,0)-B240</f>
        <v>0</v>
      </c>
      <c r="D240" s="11">
        <f t="shared" si="3"/>
        <v>49.221183800623052</v>
      </c>
      <c r="E240" s="11">
        <v>47.4</v>
      </c>
      <c r="F240" s="11">
        <v>48.9</v>
      </c>
    </row>
    <row r="241" spans="1:6" x14ac:dyDescent="0.15">
      <c r="A241" s="8">
        <v>2008</v>
      </c>
      <c r="B241" s="9">
        <v>39326</v>
      </c>
      <c r="C241" s="10">
        <f>VLOOKUP(A241,_data_elections!$A:$B,2,0)-B241</f>
        <v>430</v>
      </c>
      <c r="D241" s="11">
        <f t="shared" si="3"/>
        <v>53.928571428571423</v>
      </c>
      <c r="E241" s="11">
        <v>45.3</v>
      </c>
      <c r="F241" s="11">
        <v>38.700000000000003</v>
      </c>
    </row>
    <row r="242" spans="1:6" x14ac:dyDescent="0.15">
      <c r="A242" s="8">
        <v>2008</v>
      </c>
      <c r="B242" s="9">
        <v>39327</v>
      </c>
      <c r="C242" s="10">
        <f>VLOOKUP(A242,_data_elections!$A:$B,2,0)-B242</f>
        <v>429</v>
      </c>
      <c r="D242" s="11">
        <f t="shared" si="3"/>
        <v>53.928571428571423</v>
      </c>
      <c r="E242" s="11">
        <v>45.3</v>
      </c>
      <c r="F242" s="11">
        <v>38.700000000000003</v>
      </c>
    </row>
    <row r="243" spans="1:6" x14ac:dyDescent="0.15">
      <c r="A243" s="8">
        <v>2008</v>
      </c>
      <c r="B243" s="9">
        <v>39328</v>
      </c>
      <c r="C243" s="10">
        <f>VLOOKUP(A243,_data_elections!$A:$B,2,0)-B243</f>
        <v>428</v>
      </c>
      <c r="D243" s="11">
        <f t="shared" si="3"/>
        <v>53.928571428571423</v>
      </c>
      <c r="E243" s="11">
        <v>45.3</v>
      </c>
      <c r="F243" s="11">
        <v>38.700000000000003</v>
      </c>
    </row>
    <row r="244" spans="1:6" x14ac:dyDescent="0.15">
      <c r="A244" s="8">
        <v>2008</v>
      </c>
      <c r="B244" s="9">
        <v>39329</v>
      </c>
      <c r="C244" s="10">
        <f>VLOOKUP(A244,_data_elections!$A:$B,2,0)-B244</f>
        <v>427</v>
      </c>
      <c r="D244" s="11">
        <f t="shared" si="3"/>
        <v>53.928571428571423</v>
      </c>
      <c r="E244" s="11">
        <v>45.3</v>
      </c>
      <c r="F244" s="11">
        <v>38.700000000000003</v>
      </c>
    </row>
    <row r="245" spans="1:6" x14ac:dyDescent="0.15">
      <c r="A245" s="8">
        <v>2008</v>
      </c>
      <c r="B245" s="9">
        <v>39330</v>
      </c>
      <c r="C245" s="10">
        <f>VLOOKUP(A245,_data_elections!$A:$B,2,0)-B245</f>
        <v>426</v>
      </c>
      <c r="D245" s="11">
        <f t="shared" si="3"/>
        <v>53.928571428571423</v>
      </c>
      <c r="E245" s="11">
        <v>45.3</v>
      </c>
      <c r="F245" s="11">
        <v>38.700000000000003</v>
      </c>
    </row>
    <row r="246" spans="1:6" x14ac:dyDescent="0.15">
      <c r="A246" s="8">
        <v>2008</v>
      </c>
      <c r="B246" s="9">
        <v>39331</v>
      </c>
      <c r="C246" s="10">
        <f>VLOOKUP(A246,_data_elections!$A:$B,2,0)-B246</f>
        <v>425</v>
      </c>
      <c r="D246" s="11">
        <f t="shared" si="3"/>
        <v>53.928571428571423</v>
      </c>
      <c r="E246" s="11">
        <v>45.3</v>
      </c>
      <c r="F246" s="11">
        <v>38.700000000000003</v>
      </c>
    </row>
    <row r="247" spans="1:6" x14ac:dyDescent="0.15">
      <c r="A247" s="8">
        <v>2008</v>
      </c>
      <c r="B247" s="9">
        <v>39332</v>
      </c>
      <c r="C247" s="10">
        <f>VLOOKUP(A247,_data_elections!$A:$B,2,0)-B247</f>
        <v>424</v>
      </c>
      <c r="D247" s="11">
        <f t="shared" si="3"/>
        <v>53.928571428571423</v>
      </c>
      <c r="E247" s="11">
        <v>45.3</v>
      </c>
      <c r="F247" s="11">
        <v>38.700000000000003</v>
      </c>
    </row>
    <row r="248" spans="1:6" x14ac:dyDescent="0.15">
      <c r="A248" s="8">
        <v>2008</v>
      </c>
      <c r="B248" s="9">
        <v>39333</v>
      </c>
      <c r="C248" s="10">
        <f>VLOOKUP(A248,_data_elections!$A:$B,2,0)-B248</f>
        <v>423</v>
      </c>
      <c r="D248" s="11">
        <f t="shared" si="3"/>
        <v>53.928571428571423</v>
      </c>
      <c r="E248" s="11">
        <v>45.3</v>
      </c>
      <c r="F248" s="11">
        <v>38.700000000000003</v>
      </c>
    </row>
    <row r="249" spans="1:6" x14ac:dyDescent="0.15">
      <c r="A249" s="8">
        <v>2008</v>
      </c>
      <c r="B249" s="9">
        <v>39334</v>
      </c>
      <c r="C249" s="10">
        <f>VLOOKUP(A249,_data_elections!$A:$B,2,0)-B249</f>
        <v>422</v>
      </c>
      <c r="D249" s="11">
        <f t="shared" si="3"/>
        <v>53.928571428571423</v>
      </c>
      <c r="E249" s="11">
        <v>45.3</v>
      </c>
      <c r="F249" s="11">
        <v>38.700000000000003</v>
      </c>
    </row>
    <row r="250" spans="1:6" x14ac:dyDescent="0.15">
      <c r="A250" s="8">
        <v>2008</v>
      </c>
      <c r="B250" s="9">
        <v>39335</v>
      </c>
      <c r="C250" s="10">
        <f>VLOOKUP(A250,_data_elections!$A:$B,2,0)-B250</f>
        <v>421</v>
      </c>
      <c r="D250" s="11">
        <f t="shared" si="3"/>
        <v>53.928571428571423</v>
      </c>
      <c r="E250" s="11">
        <v>45.3</v>
      </c>
      <c r="F250" s="11">
        <v>38.700000000000003</v>
      </c>
    </row>
    <row r="251" spans="1:6" x14ac:dyDescent="0.15">
      <c r="A251" s="8">
        <v>2008</v>
      </c>
      <c r="B251" s="9">
        <v>39336</v>
      </c>
      <c r="C251" s="10">
        <f>VLOOKUP(A251,_data_elections!$A:$B,2,0)-B251</f>
        <v>420</v>
      </c>
      <c r="D251" s="11">
        <f t="shared" si="3"/>
        <v>53.928571428571423</v>
      </c>
      <c r="E251" s="11">
        <v>45.3</v>
      </c>
      <c r="F251" s="11">
        <v>38.700000000000003</v>
      </c>
    </row>
    <row r="252" spans="1:6" x14ac:dyDescent="0.15">
      <c r="A252" s="8">
        <v>2008</v>
      </c>
      <c r="B252" s="9">
        <v>39337</v>
      </c>
      <c r="C252" s="10">
        <f>VLOOKUP(A252,_data_elections!$A:$B,2,0)-B252</f>
        <v>419</v>
      </c>
      <c r="D252" s="11">
        <f t="shared" si="3"/>
        <v>53.928571428571423</v>
      </c>
      <c r="E252" s="11">
        <v>45.3</v>
      </c>
      <c r="F252" s="11">
        <v>38.700000000000003</v>
      </c>
    </row>
    <row r="253" spans="1:6" x14ac:dyDescent="0.15">
      <c r="A253" s="8">
        <v>2008</v>
      </c>
      <c r="B253" s="9">
        <v>39338</v>
      </c>
      <c r="C253" s="10">
        <f>VLOOKUP(A253,_data_elections!$A:$B,2,0)-B253</f>
        <v>418</v>
      </c>
      <c r="D253" s="11">
        <f t="shared" si="3"/>
        <v>53.928571428571423</v>
      </c>
      <c r="E253" s="11">
        <v>45.3</v>
      </c>
      <c r="F253" s="11">
        <v>38.700000000000003</v>
      </c>
    </row>
    <row r="254" spans="1:6" x14ac:dyDescent="0.15">
      <c r="A254" s="8">
        <v>2008</v>
      </c>
      <c r="B254" s="9">
        <v>39339</v>
      </c>
      <c r="C254" s="10">
        <f>VLOOKUP(A254,_data_elections!$A:$B,2,0)-B254</f>
        <v>417</v>
      </c>
      <c r="D254" s="11">
        <f t="shared" si="3"/>
        <v>53.928571428571423</v>
      </c>
      <c r="E254" s="11">
        <v>45.3</v>
      </c>
      <c r="F254" s="11">
        <v>38.700000000000003</v>
      </c>
    </row>
    <row r="255" spans="1:6" x14ac:dyDescent="0.15">
      <c r="A255" s="8">
        <v>2008</v>
      </c>
      <c r="B255" s="9">
        <v>39340</v>
      </c>
      <c r="C255" s="10">
        <f>VLOOKUP(A255,_data_elections!$A:$B,2,0)-B255</f>
        <v>416</v>
      </c>
      <c r="D255" s="11">
        <f t="shared" si="3"/>
        <v>53.928571428571423</v>
      </c>
      <c r="E255" s="11">
        <v>45.3</v>
      </c>
      <c r="F255" s="11">
        <v>38.700000000000003</v>
      </c>
    </row>
    <row r="256" spans="1:6" x14ac:dyDescent="0.15">
      <c r="A256" s="8">
        <v>2008</v>
      </c>
      <c r="B256" s="9">
        <v>39341</v>
      </c>
      <c r="C256" s="10">
        <f>VLOOKUP(A256,_data_elections!$A:$B,2,0)-B256</f>
        <v>415</v>
      </c>
      <c r="D256" s="11">
        <f t="shared" si="3"/>
        <v>53.928571428571423</v>
      </c>
      <c r="E256" s="11">
        <v>45.3</v>
      </c>
      <c r="F256" s="11">
        <v>38.700000000000003</v>
      </c>
    </row>
    <row r="257" spans="1:6" x14ac:dyDescent="0.15">
      <c r="A257" s="8">
        <v>2008</v>
      </c>
      <c r="B257" s="9">
        <v>39342</v>
      </c>
      <c r="C257" s="10">
        <f>VLOOKUP(A257,_data_elections!$A:$B,2,0)-B257</f>
        <v>414</v>
      </c>
      <c r="D257" s="11">
        <f t="shared" si="3"/>
        <v>53.928571428571423</v>
      </c>
      <c r="E257" s="11">
        <v>45.3</v>
      </c>
      <c r="F257" s="11">
        <v>38.700000000000003</v>
      </c>
    </row>
    <row r="258" spans="1:6" x14ac:dyDescent="0.15">
      <c r="A258" s="8">
        <v>2008</v>
      </c>
      <c r="B258" s="9">
        <v>39343</v>
      </c>
      <c r="C258" s="10">
        <f>VLOOKUP(A258,_data_elections!$A:$B,2,0)-B258</f>
        <v>413</v>
      </c>
      <c r="D258" s="11">
        <f t="shared" ref="D258:D321" si="4">E258/(E258+F258)*100</f>
        <v>53.928571428571423</v>
      </c>
      <c r="E258" s="11">
        <v>45.3</v>
      </c>
      <c r="F258" s="11">
        <v>38.700000000000003</v>
      </c>
    </row>
    <row r="259" spans="1:6" x14ac:dyDescent="0.15">
      <c r="A259" s="8">
        <v>2008</v>
      </c>
      <c r="B259" s="9">
        <v>39344</v>
      </c>
      <c r="C259" s="10">
        <f>VLOOKUP(A259,_data_elections!$A:$B,2,0)-B259</f>
        <v>412</v>
      </c>
      <c r="D259" s="11">
        <f t="shared" si="4"/>
        <v>53.928571428571423</v>
      </c>
      <c r="E259" s="11">
        <v>45.3</v>
      </c>
      <c r="F259" s="11">
        <v>38.700000000000003</v>
      </c>
    </row>
    <row r="260" spans="1:6" x14ac:dyDescent="0.15">
      <c r="A260" s="8">
        <v>2008</v>
      </c>
      <c r="B260" s="9">
        <v>39345</v>
      </c>
      <c r="C260" s="10">
        <f>VLOOKUP(A260,_data_elections!$A:$B,2,0)-B260</f>
        <v>411</v>
      </c>
      <c r="D260" s="11">
        <f t="shared" si="4"/>
        <v>53.928571428571423</v>
      </c>
      <c r="E260" s="11">
        <v>45.3</v>
      </c>
      <c r="F260" s="11">
        <v>38.700000000000003</v>
      </c>
    </row>
    <row r="261" spans="1:6" x14ac:dyDescent="0.15">
      <c r="A261" s="8">
        <v>2008</v>
      </c>
      <c r="B261" s="9">
        <v>39346</v>
      </c>
      <c r="C261" s="10">
        <f>VLOOKUP(A261,_data_elections!$A:$B,2,0)-B261</f>
        <v>410</v>
      </c>
      <c r="D261" s="11">
        <f t="shared" si="4"/>
        <v>53.928571428571423</v>
      </c>
      <c r="E261" s="11">
        <v>45.3</v>
      </c>
      <c r="F261" s="11">
        <v>38.700000000000003</v>
      </c>
    </row>
    <row r="262" spans="1:6" x14ac:dyDescent="0.15">
      <c r="A262" s="8">
        <v>2008</v>
      </c>
      <c r="B262" s="9">
        <v>39347</v>
      </c>
      <c r="C262" s="10">
        <f>VLOOKUP(A262,_data_elections!$A:$B,2,0)-B262</f>
        <v>409</v>
      </c>
      <c r="D262" s="11">
        <f t="shared" si="4"/>
        <v>53.928571428571423</v>
      </c>
      <c r="E262" s="11">
        <v>45.3</v>
      </c>
      <c r="F262" s="11">
        <v>38.700000000000003</v>
      </c>
    </row>
    <row r="263" spans="1:6" x14ac:dyDescent="0.15">
      <c r="A263" s="8">
        <v>2008</v>
      </c>
      <c r="B263" s="9">
        <v>39348</v>
      </c>
      <c r="C263" s="10">
        <f>VLOOKUP(A263,_data_elections!$A:$B,2,0)-B263</f>
        <v>408</v>
      </c>
      <c r="D263" s="11">
        <f t="shared" si="4"/>
        <v>53.928571428571423</v>
      </c>
      <c r="E263" s="11">
        <v>45.3</v>
      </c>
      <c r="F263" s="11">
        <v>38.700000000000003</v>
      </c>
    </row>
    <row r="264" spans="1:6" x14ac:dyDescent="0.15">
      <c r="A264" s="8">
        <v>2008</v>
      </c>
      <c r="B264" s="9">
        <v>39349</v>
      </c>
      <c r="C264" s="10">
        <f>VLOOKUP(A264,_data_elections!$A:$B,2,0)-B264</f>
        <v>407</v>
      </c>
      <c r="D264" s="11">
        <f t="shared" si="4"/>
        <v>53.736654804270458</v>
      </c>
      <c r="E264" s="11">
        <v>45.3</v>
      </c>
      <c r="F264" s="11">
        <v>39</v>
      </c>
    </row>
    <row r="265" spans="1:6" x14ac:dyDescent="0.15">
      <c r="A265" s="8">
        <v>2008</v>
      </c>
      <c r="B265" s="9">
        <v>39350</v>
      </c>
      <c r="C265" s="10">
        <f>VLOOKUP(A265,_data_elections!$A:$B,2,0)-B265</f>
        <v>406</v>
      </c>
      <c r="D265" s="11">
        <f t="shared" si="4"/>
        <v>53.736654804270458</v>
      </c>
      <c r="E265" s="11">
        <v>45.3</v>
      </c>
      <c r="F265" s="11">
        <v>39</v>
      </c>
    </row>
    <row r="266" spans="1:6" x14ac:dyDescent="0.15">
      <c r="A266" s="8">
        <v>2008</v>
      </c>
      <c r="B266" s="9">
        <v>39351</v>
      </c>
      <c r="C266" s="10">
        <f>VLOOKUP(A266,_data_elections!$A:$B,2,0)-B266</f>
        <v>405</v>
      </c>
      <c r="D266" s="11">
        <f t="shared" si="4"/>
        <v>53.736654804270458</v>
      </c>
      <c r="E266" s="11">
        <v>45.3</v>
      </c>
      <c r="F266" s="11">
        <v>39</v>
      </c>
    </row>
    <row r="267" spans="1:6" x14ac:dyDescent="0.15">
      <c r="A267" s="8">
        <v>2008</v>
      </c>
      <c r="B267" s="9">
        <v>39352</v>
      </c>
      <c r="C267" s="10">
        <f>VLOOKUP(A267,_data_elections!$A:$B,2,0)-B267</f>
        <v>404</v>
      </c>
      <c r="D267" s="11">
        <f t="shared" si="4"/>
        <v>52.247873633049821</v>
      </c>
      <c r="E267" s="11">
        <v>43</v>
      </c>
      <c r="F267" s="11">
        <v>39.299999999999997</v>
      </c>
    </row>
    <row r="268" spans="1:6" x14ac:dyDescent="0.15">
      <c r="A268" s="8">
        <v>2008</v>
      </c>
      <c r="B268" s="9">
        <v>39353</v>
      </c>
      <c r="C268" s="10">
        <f>VLOOKUP(A268,_data_elections!$A:$B,2,0)-B268</f>
        <v>403</v>
      </c>
      <c r="D268" s="11">
        <f t="shared" si="4"/>
        <v>52.247873633049821</v>
      </c>
      <c r="E268" s="11">
        <v>43</v>
      </c>
      <c r="F268" s="11">
        <v>39.299999999999997</v>
      </c>
    </row>
    <row r="269" spans="1:6" x14ac:dyDescent="0.15">
      <c r="A269" s="8">
        <v>2008</v>
      </c>
      <c r="B269" s="9">
        <v>39354</v>
      </c>
      <c r="C269" s="10">
        <f>VLOOKUP(A269,_data_elections!$A:$B,2,0)-B269</f>
        <v>402</v>
      </c>
      <c r="D269" s="11">
        <f t="shared" si="4"/>
        <v>52.247873633049821</v>
      </c>
      <c r="E269" s="11">
        <v>43</v>
      </c>
      <c r="F269" s="11">
        <v>39.299999999999997</v>
      </c>
    </row>
    <row r="270" spans="1:6" x14ac:dyDescent="0.15">
      <c r="A270" s="8">
        <v>2008</v>
      </c>
      <c r="B270" s="9">
        <v>39355</v>
      </c>
      <c r="C270" s="10">
        <f>VLOOKUP(A270,_data_elections!$A:$B,2,0)-B270</f>
        <v>401</v>
      </c>
      <c r="D270" s="11">
        <f t="shared" si="4"/>
        <v>52.247873633049821</v>
      </c>
      <c r="E270" s="11">
        <v>43</v>
      </c>
      <c r="F270" s="11">
        <v>39.299999999999997</v>
      </c>
    </row>
    <row r="271" spans="1:6" x14ac:dyDescent="0.15">
      <c r="A271" s="8">
        <v>2008</v>
      </c>
      <c r="B271" s="9">
        <v>39356</v>
      </c>
      <c r="C271" s="10">
        <f>VLOOKUP(A271,_data_elections!$A:$B,2,0)-B271</f>
        <v>400</v>
      </c>
      <c r="D271" s="11">
        <f t="shared" si="4"/>
        <v>52.247873633049821</v>
      </c>
      <c r="E271" s="11">
        <v>43</v>
      </c>
      <c r="F271" s="11">
        <v>39.299999999999997</v>
      </c>
    </row>
    <row r="272" spans="1:6" x14ac:dyDescent="0.15">
      <c r="A272" s="8">
        <v>2008</v>
      </c>
      <c r="B272" s="9">
        <v>39357</v>
      </c>
      <c r="C272" s="10">
        <f>VLOOKUP(A272,_data_elections!$A:$B,2,0)-B272</f>
        <v>399</v>
      </c>
      <c r="D272" s="11">
        <f t="shared" si="4"/>
        <v>52.247873633049821</v>
      </c>
      <c r="E272" s="11">
        <v>43</v>
      </c>
      <c r="F272" s="11">
        <v>39.299999999999997</v>
      </c>
    </row>
    <row r="273" spans="1:6" x14ac:dyDescent="0.15">
      <c r="A273" s="8">
        <v>2008</v>
      </c>
      <c r="B273" s="9">
        <v>39358</v>
      </c>
      <c r="C273" s="10">
        <f>VLOOKUP(A273,_data_elections!$A:$B,2,0)-B273</f>
        <v>398</v>
      </c>
      <c r="D273" s="11">
        <f t="shared" si="4"/>
        <v>52.247873633049821</v>
      </c>
      <c r="E273" s="11">
        <v>43</v>
      </c>
      <c r="F273" s="11">
        <v>39.299999999999997</v>
      </c>
    </row>
    <row r="274" spans="1:6" x14ac:dyDescent="0.15">
      <c r="A274" s="8">
        <v>2008</v>
      </c>
      <c r="B274" s="9">
        <v>39359</v>
      </c>
      <c r="C274" s="10">
        <f>VLOOKUP(A274,_data_elections!$A:$B,2,0)-B274</f>
        <v>397</v>
      </c>
      <c r="D274" s="11">
        <f t="shared" si="4"/>
        <v>52.247873633049821</v>
      </c>
      <c r="E274" s="11">
        <v>43</v>
      </c>
      <c r="F274" s="11">
        <v>39.299999999999997</v>
      </c>
    </row>
    <row r="275" spans="1:6" x14ac:dyDescent="0.15">
      <c r="A275" s="8">
        <v>2008</v>
      </c>
      <c r="B275" s="9">
        <v>39360</v>
      </c>
      <c r="C275" s="10">
        <f>VLOOKUP(A275,_data_elections!$A:$B,2,0)-B275</f>
        <v>396</v>
      </c>
      <c r="D275" s="11">
        <f t="shared" si="4"/>
        <v>52.247873633049821</v>
      </c>
      <c r="E275" s="11">
        <v>43</v>
      </c>
      <c r="F275" s="11">
        <v>39.299999999999997</v>
      </c>
    </row>
    <row r="276" spans="1:6" x14ac:dyDescent="0.15">
      <c r="A276" s="8">
        <v>2008</v>
      </c>
      <c r="B276" s="9">
        <v>39361</v>
      </c>
      <c r="C276" s="10">
        <f>VLOOKUP(A276,_data_elections!$A:$B,2,0)-B276</f>
        <v>395</v>
      </c>
      <c r="D276" s="11">
        <f t="shared" si="4"/>
        <v>52.247873633049821</v>
      </c>
      <c r="E276" s="11">
        <v>43</v>
      </c>
      <c r="F276" s="11">
        <v>39.299999999999997</v>
      </c>
    </row>
    <row r="277" spans="1:6" x14ac:dyDescent="0.15">
      <c r="A277" s="8">
        <v>2008</v>
      </c>
      <c r="B277" s="9">
        <v>39362</v>
      </c>
      <c r="C277" s="10">
        <f>VLOOKUP(A277,_data_elections!$A:$B,2,0)-B277</f>
        <v>394</v>
      </c>
      <c r="D277" s="11">
        <f t="shared" si="4"/>
        <v>52.247873633049821</v>
      </c>
      <c r="E277" s="11">
        <v>43</v>
      </c>
      <c r="F277" s="11">
        <v>39.299999999999997</v>
      </c>
    </row>
    <row r="278" spans="1:6" x14ac:dyDescent="0.15">
      <c r="A278" s="8">
        <v>2008</v>
      </c>
      <c r="B278" s="9">
        <v>39363</v>
      </c>
      <c r="C278" s="10">
        <f>VLOOKUP(A278,_data_elections!$A:$B,2,0)-B278</f>
        <v>393</v>
      </c>
      <c r="D278" s="11">
        <f t="shared" si="4"/>
        <v>52.247873633049821</v>
      </c>
      <c r="E278" s="11">
        <v>43</v>
      </c>
      <c r="F278" s="11">
        <v>39.299999999999997</v>
      </c>
    </row>
    <row r="279" spans="1:6" x14ac:dyDescent="0.15">
      <c r="A279" s="8">
        <v>2008</v>
      </c>
      <c r="B279" s="9">
        <v>39364</v>
      </c>
      <c r="C279" s="10">
        <f>VLOOKUP(A279,_data_elections!$A:$B,2,0)-B279</f>
        <v>392</v>
      </c>
      <c r="D279" s="11">
        <f t="shared" si="4"/>
        <v>52.247873633049821</v>
      </c>
      <c r="E279" s="11">
        <v>43</v>
      </c>
      <c r="F279" s="11">
        <v>39.299999999999997</v>
      </c>
    </row>
    <row r="280" spans="1:6" x14ac:dyDescent="0.15">
      <c r="A280" s="8">
        <v>2008</v>
      </c>
      <c r="B280" s="9">
        <v>39365</v>
      </c>
      <c r="C280" s="10">
        <f>VLOOKUP(A280,_data_elections!$A:$B,2,0)-B280</f>
        <v>391</v>
      </c>
      <c r="D280" s="11">
        <f t="shared" si="4"/>
        <v>52.247873633049821</v>
      </c>
      <c r="E280" s="11">
        <v>43</v>
      </c>
      <c r="F280" s="11">
        <v>39.299999999999997</v>
      </c>
    </row>
    <row r="281" spans="1:6" x14ac:dyDescent="0.15">
      <c r="A281" s="8">
        <v>2008</v>
      </c>
      <c r="B281" s="9">
        <v>39366</v>
      </c>
      <c r="C281" s="10">
        <f>VLOOKUP(A281,_data_elections!$A:$B,2,0)-B281</f>
        <v>390</v>
      </c>
      <c r="D281" s="11">
        <f t="shared" si="4"/>
        <v>52.247873633049821</v>
      </c>
      <c r="E281" s="11">
        <v>43</v>
      </c>
      <c r="F281" s="11">
        <v>39.299999999999997</v>
      </c>
    </row>
    <row r="282" spans="1:6" x14ac:dyDescent="0.15">
      <c r="A282" s="8">
        <v>2008</v>
      </c>
      <c r="B282" s="9">
        <v>39367</v>
      </c>
      <c r="C282" s="10">
        <f>VLOOKUP(A282,_data_elections!$A:$B,2,0)-B282</f>
        <v>389</v>
      </c>
      <c r="D282" s="11">
        <f t="shared" si="4"/>
        <v>52.247873633049821</v>
      </c>
      <c r="E282" s="11">
        <v>43</v>
      </c>
      <c r="F282" s="11">
        <v>39.299999999999997</v>
      </c>
    </row>
    <row r="283" spans="1:6" x14ac:dyDescent="0.15">
      <c r="A283" s="8">
        <v>2008</v>
      </c>
      <c r="B283" s="9">
        <v>39368</v>
      </c>
      <c r="C283" s="10">
        <f>VLOOKUP(A283,_data_elections!$A:$B,2,0)-B283</f>
        <v>388</v>
      </c>
      <c r="D283" s="11">
        <f t="shared" si="4"/>
        <v>52.247873633049821</v>
      </c>
      <c r="E283" s="11">
        <v>43</v>
      </c>
      <c r="F283" s="11">
        <v>39.299999999999997</v>
      </c>
    </row>
    <row r="284" spans="1:6" x14ac:dyDescent="0.15">
      <c r="A284" s="8">
        <v>2008</v>
      </c>
      <c r="B284" s="9">
        <v>39369</v>
      </c>
      <c r="C284" s="10">
        <f>VLOOKUP(A284,_data_elections!$A:$B,2,0)-B284</f>
        <v>387</v>
      </c>
      <c r="D284" s="11">
        <f t="shared" si="4"/>
        <v>52.247873633049821</v>
      </c>
      <c r="E284" s="11">
        <v>43</v>
      </c>
      <c r="F284" s="11">
        <v>39.299999999999997</v>
      </c>
    </row>
    <row r="285" spans="1:6" x14ac:dyDescent="0.15">
      <c r="A285" s="8">
        <v>2008</v>
      </c>
      <c r="B285" s="9">
        <v>39370</v>
      </c>
      <c r="C285" s="10">
        <f>VLOOKUP(A285,_data_elections!$A:$B,2,0)-B285</f>
        <v>386</v>
      </c>
      <c r="D285" s="11">
        <f t="shared" si="4"/>
        <v>52.247873633049821</v>
      </c>
      <c r="E285" s="11">
        <v>43</v>
      </c>
      <c r="F285" s="11">
        <v>39.299999999999997</v>
      </c>
    </row>
    <row r="286" spans="1:6" x14ac:dyDescent="0.15">
      <c r="A286" s="8">
        <v>2008</v>
      </c>
      <c r="B286" s="9">
        <v>39371</v>
      </c>
      <c r="C286" s="10">
        <f>VLOOKUP(A286,_data_elections!$A:$B,2,0)-B286</f>
        <v>385</v>
      </c>
      <c r="D286" s="11">
        <f t="shared" si="4"/>
        <v>52.247873633049821</v>
      </c>
      <c r="E286" s="11">
        <v>43</v>
      </c>
      <c r="F286" s="11">
        <v>39.299999999999997</v>
      </c>
    </row>
    <row r="287" spans="1:6" x14ac:dyDescent="0.15">
      <c r="A287" s="8">
        <v>2008</v>
      </c>
      <c r="B287" s="9">
        <v>39372</v>
      </c>
      <c r="C287" s="10">
        <f>VLOOKUP(A287,_data_elections!$A:$B,2,0)-B287</f>
        <v>384</v>
      </c>
      <c r="D287" s="11">
        <f t="shared" si="4"/>
        <v>52.247873633049821</v>
      </c>
      <c r="E287" s="11">
        <v>43</v>
      </c>
      <c r="F287" s="11">
        <v>39.299999999999997</v>
      </c>
    </row>
    <row r="288" spans="1:6" x14ac:dyDescent="0.15">
      <c r="A288" s="8">
        <v>2008</v>
      </c>
      <c r="B288" s="9">
        <v>39373</v>
      </c>
      <c r="C288" s="10">
        <f>VLOOKUP(A288,_data_elections!$A:$B,2,0)-B288</f>
        <v>383</v>
      </c>
      <c r="D288" s="11">
        <f t="shared" si="4"/>
        <v>52.247873633049821</v>
      </c>
      <c r="E288" s="11">
        <v>43</v>
      </c>
      <c r="F288" s="11">
        <v>39.299999999999997</v>
      </c>
    </row>
    <row r="289" spans="1:6" x14ac:dyDescent="0.15">
      <c r="A289" s="8">
        <v>2008</v>
      </c>
      <c r="B289" s="9">
        <v>39374</v>
      </c>
      <c r="C289" s="10">
        <f>VLOOKUP(A289,_data_elections!$A:$B,2,0)-B289</f>
        <v>382</v>
      </c>
      <c r="D289" s="11">
        <f t="shared" si="4"/>
        <v>52.247873633049821</v>
      </c>
      <c r="E289" s="11">
        <v>43</v>
      </c>
      <c r="F289" s="11">
        <v>39.299999999999997</v>
      </c>
    </row>
    <row r="290" spans="1:6" x14ac:dyDescent="0.15">
      <c r="A290" s="8">
        <v>2008</v>
      </c>
      <c r="B290" s="9">
        <v>39375</v>
      </c>
      <c r="C290" s="10">
        <f>VLOOKUP(A290,_data_elections!$A:$B,2,0)-B290</f>
        <v>381</v>
      </c>
      <c r="D290" s="11">
        <f t="shared" si="4"/>
        <v>52.247873633049821</v>
      </c>
      <c r="E290" s="11">
        <v>43</v>
      </c>
      <c r="F290" s="11">
        <v>39.299999999999997</v>
      </c>
    </row>
    <row r="291" spans="1:6" x14ac:dyDescent="0.15">
      <c r="A291" s="8">
        <v>2008</v>
      </c>
      <c r="B291" s="9">
        <v>39376</v>
      </c>
      <c r="C291" s="10">
        <f>VLOOKUP(A291,_data_elections!$A:$B,2,0)-B291</f>
        <v>380</v>
      </c>
      <c r="D291" s="11">
        <f t="shared" si="4"/>
        <v>52.247873633049821</v>
      </c>
      <c r="E291" s="11">
        <v>43</v>
      </c>
      <c r="F291" s="11">
        <v>39.299999999999997</v>
      </c>
    </row>
    <row r="292" spans="1:6" x14ac:dyDescent="0.15">
      <c r="A292" s="8">
        <v>2008</v>
      </c>
      <c r="B292" s="9">
        <v>39377</v>
      </c>
      <c r="C292" s="10">
        <f>VLOOKUP(A292,_data_elections!$A:$B,2,0)-B292</f>
        <v>379</v>
      </c>
      <c r="D292" s="11">
        <f t="shared" si="4"/>
        <v>52.247873633049821</v>
      </c>
      <c r="E292" s="11">
        <v>43</v>
      </c>
      <c r="F292" s="11">
        <v>39.299999999999997</v>
      </c>
    </row>
    <row r="293" spans="1:6" x14ac:dyDescent="0.15">
      <c r="A293" s="8">
        <v>2008</v>
      </c>
      <c r="B293" s="9">
        <v>39378</v>
      </c>
      <c r="C293" s="10">
        <f>VLOOKUP(A293,_data_elections!$A:$B,2,0)-B293</f>
        <v>378</v>
      </c>
      <c r="D293" s="11">
        <f t="shared" si="4"/>
        <v>53.063725490196077</v>
      </c>
      <c r="E293" s="11">
        <v>43.3</v>
      </c>
      <c r="F293" s="11">
        <v>38.299999999999997</v>
      </c>
    </row>
    <row r="294" spans="1:6" x14ac:dyDescent="0.15">
      <c r="A294" s="8">
        <v>2008</v>
      </c>
      <c r="B294" s="9">
        <v>39379</v>
      </c>
      <c r="C294" s="10">
        <f>VLOOKUP(A294,_data_elections!$A:$B,2,0)-B294</f>
        <v>377</v>
      </c>
      <c r="D294" s="11">
        <f t="shared" si="4"/>
        <v>53.063725490196077</v>
      </c>
      <c r="E294" s="11">
        <v>43.3</v>
      </c>
      <c r="F294" s="11">
        <v>38.299999999999997</v>
      </c>
    </row>
    <row r="295" spans="1:6" x14ac:dyDescent="0.15">
      <c r="A295" s="8">
        <v>2008</v>
      </c>
      <c r="B295" s="9">
        <v>39380</v>
      </c>
      <c r="C295" s="10">
        <f>VLOOKUP(A295,_data_elections!$A:$B,2,0)-B295</f>
        <v>376</v>
      </c>
      <c r="D295" s="11">
        <f t="shared" si="4"/>
        <v>53.063725490196077</v>
      </c>
      <c r="E295" s="11">
        <v>43.3</v>
      </c>
      <c r="F295" s="11">
        <v>38.299999999999997</v>
      </c>
    </row>
    <row r="296" spans="1:6" x14ac:dyDescent="0.15">
      <c r="A296" s="8">
        <v>2008</v>
      </c>
      <c r="B296" s="9">
        <v>39381</v>
      </c>
      <c r="C296" s="10">
        <f>VLOOKUP(A296,_data_elections!$A:$B,2,0)-B296</f>
        <v>375</v>
      </c>
      <c r="D296" s="11">
        <f t="shared" si="4"/>
        <v>53.063725490196077</v>
      </c>
      <c r="E296" s="11">
        <v>43.3</v>
      </c>
      <c r="F296" s="11">
        <v>38.299999999999997</v>
      </c>
    </row>
    <row r="297" spans="1:6" x14ac:dyDescent="0.15">
      <c r="A297" s="8">
        <v>2008</v>
      </c>
      <c r="B297" s="9">
        <v>39382</v>
      </c>
      <c r="C297" s="10">
        <f>VLOOKUP(A297,_data_elections!$A:$B,2,0)-B297</f>
        <v>374</v>
      </c>
      <c r="D297" s="11">
        <f t="shared" si="4"/>
        <v>53.063725490196077</v>
      </c>
      <c r="E297" s="11">
        <v>43.3</v>
      </c>
      <c r="F297" s="11">
        <v>38.299999999999997</v>
      </c>
    </row>
    <row r="298" spans="1:6" x14ac:dyDescent="0.15">
      <c r="A298" s="8">
        <v>2008</v>
      </c>
      <c r="B298" s="9">
        <v>39383</v>
      </c>
      <c r="C298" s="10">
        <f>VLOOKUP(A298,_data_elections!$A:$B,2,0)-B298</f>
        <v>373</v>
      </c>
      <c r="D298" s="11">
        <f t="shared" si="4"/>
        <v>53.063725490196077</v>
      </c>
      <c r="E298" s="11">
        <v>43.3</v>
      </c>
      <c r="F298" s="11">
        <v>38.299999999999997</v>
      </c>
    </row>
    <row r="299" spans="1:6" x14ac:dyDescent="0.15">
      <c r="A299" s="8">
        <v>2008</v>
      </c>
      <c r="B299" s="9">
        <v>39384</v>
      </c>
      <c r="C299" s="10">
        <f>VLOOKUP(A299,_data_elections!$A:$B,2,0)-B299</f>
        <v>372</v>
      </c>
      <c r="D299" s="11">
        <f t="shared" si="4"/>
        <v>53.063725490196077</v>
      </c>
      <c r="E299" s="11">
        <v>43.3</v>
      </c>
      <c r="F299" s="11">
        <v>38.299999999999997</v>
      </c>
    </row>
    <row r="300" spans="1:6" x14ac:dyDescent="0.15">
      <c r="A300" s="8">
        <v>2008</v>
      </c>
      <c r="B300" s="9">
        <v>39385</v>
      </c>
      <c r="C300" s="10">
        <f>VLOOKUP(A300,_data_elections!$A:$B,2,0)-B300</f>
        <v>371</v>
      </c>
      <c r="D300" s="11">
        <f t="shared" si="4"/>
        <v>53.063725490196077</v>
      </c>
      <c r="E300" s="11">
        <v>43.3</v>
      </c>
      <c r="F300" s="11">
        <v>38.299999999999997</v>
      </c>
    </row>
    <row r="301" spans="1:6" x14ac:dyDescent="0.15">
      <c r="A301" s="8">
        <v>2008</v>
      </c>
      <c r="B301" s="9">
        <v>39386</v>
      </c>
      <c r="C301" s="10">
        <f>VLOOKUP(A301,_data_elections!$A:$B,2,0)-B301</f>
        <v>370</v>
      </c>
      <c r="D301" s="11">
        <f t="shared" si="4"/>
        <v>52.294685990338166</v>
      </c>
      <c r="E301" s="11">
        <v>43.3</v>
      </c>
      <c r="F301" s="11">
        <v>39.5</v>
      </c>
    </row>
    <row r="302" spans="1:6" x14ac:dyDescent="0.15">
      <c r="A302" s="8">
        <v>2008</v>
      </c>
      <c r="B302" s="9">
        <v>39387</v>
      </c>
      <c r="C302" s="10">
        <f>VLOOKUP(A302,_data_elections!$A:$B,2,0)-B302</f>
        <v>369</v>
      </c>
      <c r="D302" s="11">
        <f t="shared" si="4"/>
        <v>52.294685990338166</v>
      </c>
      <c r="E302" s="11">
        <v>43.3</v>
      </c>
      <c r="F302" s="11">
        <v>39.5</v>
      </c>
    </row>
    <row r="303" spans="1:6" x14ac:dyDescent="0.15">
      <c r="A303" s="8">
        <v>2008</v>
      </c>
      <c r="B303" s="9">
        <v>39388</v>
      </c>
      <c r="C303" s="10">
        <f>VLOOKUP(A303,_data_elections!$A:$B,2,0)-B303</f>
        <v>368</v>
      </c>
      <c r="D303" s="11">
        <f t="shared" si="4"/>
        <v>52.294685990338166</v>
      </c>
      <c r="E303" s="11">
        <v>43.3</v>
      </c>
      <c r="F303" s="11">
        <v>39.5</v>
      </c>
    </row>
    <row r="304" spans="1:6" x14ac:dyDescent="0.15">
      <c r="A304" s="8">
        <v>2008</v>
      </c>
      <c r="B304" s="9">
        <v>39389</v>
      </c>
      <c r="C304" s="10">
        <f>VLOOKUP(A304,_data_elections!$A:$B,2,0)-B304</f>
        <v>367</v>
      </c>
      <c r="D304" s="11">
        <f t="shared" si="4"/>
        <v>52.294685990338166</v>
      </c>
      <c r="E304" s="11">
        <v>43.3</v>
      </c>
      <c r="F304" s="11">
        <v>39.5</v>
      </c>
    </row>
    <row r="305" spans="1:6" x14ac:dyDescent="0.15">
      <c r="A305" s="8">
        <v>2008</v>
      </c>
      <c r="B305" s="9">
        <v>39390</v>
      </c>
      <c r="C305" s="10">
        <f>VLOOKUP(A305,_data_elections!$A:$B,2,0)-B305</f>
        <v>366</v>
      </c>
      <c r="D305" s="11">
        <f t="shared" si="4"/>
        <v>52.294685990338166</v>
      </c>
      <c r="E305" s="11">
        <v>43.3</v>
      </c>
      <c r="F305" s="11">
        <v>39.5</v>
      </c>
    </row>
    <row r="306" spans="1:6" x14ac:dyDescent="0.15">
      <c r="A306" s="8">
        <v>2008</v>
      </c>
      <c r="B306" s="9">
        <v>39391</v>
      </c>
      <c r="C306" s="10">
        <f>VLOOKUP(A306,_data_elections!$A:$B,2,0)-B306</f>
        <v>365</v>
      </c>
      <c r="D306" s="11">
        <f t="shared" si="4"/>
        <v>52.294685990338166</v>
      </c>
      <c r="E306" s="11">
        <v>43.3</v>
      </c>
      <c r="F306" s="11">
        <v>39.5</v>
      </c>
    </row>
    <row r="307" spans="1:6" x14ac:dyDescent="0.15">
      <c r="A307" s="8">
        <v>2008</v>
      </c>
      <c r="B307" s="9">
        <v>39392</v>
      </c>
      <c r="C307" s="10">
        <f>VLOOKUP(A307,_data_elections!$A:$B,2,0)-B307</f>
        <v>364</v>
      </c>
      <c r="D307" s="11">
        <f t="shared" si="4"/>
        <v>52.294685990338166</v>
      </c>
      <c r="E307" s="11">
        <v>43.3</v>
      </c>
      <c r="F307" s="11">
        <v>39.5</v>
      </c>
    </row>
    <row r="308" spans="1:6" x14ac:dyDescent="0.15">
      <c r="A308" s="8">
        <v>2008</v>
      </c>
      <c r="B308" s="9">
        <v>39393</v>
      </c>
      <c r="C308" s="10">
        <f>VLOOKUP(A308,_data_elections!$A:$B,2,0)-B308</f>
        <v>363</v>
      </c>
      <c r="D308" s="11">
        <f t="shared" si="4"/>
        <v>52.294685990338166</v>
      </c>
      <c r="E308" s="11">
        <v>43.3</v>
      </c>
      <c r="F308" s="11">
        <v>39.5</v>
      </c>
    </row>
    <row r="309" spans="1:6" x14ac:dyDescent="0.15">
      <c r="A309" s="8">
        <v>2008</v>
      </c>
      <c r="B309" s="9">
        <v>39394</v>
      </c>
      <c r="C309" s="10">
        <f>VLOOKUP(A309,_data_elections!$A:$B,2,0)-B309</f>
        <v>362</v>
      </c>
      <c r="D309" s="11">
        <f t="shared" si="4"/>
        <v>52.294685990338166</v>
      </c>
      <c r="E309" s="11">
        <v>43.3</v>
      </c>
      <c r="F309" s="11">
        <v>39.5</v>
      </c>
    </row>
    <row r="310" spans="1:6" x14ac:dyDescent="0.15">
      <c r="A310" s="8">
        <v>2008</v>
      </c>
      <c r="B310" s="9">
        <v>39395</v>
      </c>
      <c r="C310" s="10">
        <f>VLOOKUP(A310,_data_elections!$A:$B,2,0)-B310</f>
        <v>361</v>
      </c>
      <c r="D310" s="11">
        <f t="shared" si="4"/>
        <v>52.294685990338166</v>
      </c>
      <c r="E310" s="11">
        <v>43.3</v>
      </c>
      <c r="F310" s="11">
        <v>39.5</v>
      </c>
    </row>
    <row r="311" spans="1:6" x14ac:dyDescent="0.15">
      <c r="A311" s="8">
        <v>2008</v>
      </c>
      <c r="B311" s="9">
        <v>39396</v>
      </c>
      <c r="C311" s="10">
        <f>VLOOKUP(A311,_data_elections!$A:$B,2,0)-B311</f>
        <v>360</v>
      </c>
      <c r="D311" s="11">
        <f t="shared" si="4"/>
        <v>52.294685990338166</v>
      </c>
      <c r="E311" s="11">
        <v>43.3</v>
      </c>
      <c r="F311" s="11">
        <v>39.5</v>
      </c>
    </row>
    <row r="312" spans="1:6" x14ac:dyDescent="0.15">
      <c r="A312" s="8">
        <v>2008</v>
      </c>
      <c r="B312" s="9">
        <v>39397</v>
      </c>
      <c r="C312" s="10">
        <f>VLOOKUP(A312,_data_elections!$A:$B,2,0)-B312</f>
        <v>359</v>
      </c>
      <c r="D312" s="11">
        <f t="shared" si="4"/>
        <v>52.294685990338166</v>
      </c>
      <c r="E312" s="11">
        <v>43.3</v>
      </c>
      <c r="F312" s="11">
        <v>39.5</v>
      </c>
    </row>
    <row r="313" spans="1:6" x14ac:dyDescent="0.15">
      <c r="A313" s="8">
        <v>2008</v>
      </c>
      <c r="B313" s="9">
        <v>39398</v>
      </c>
      <c r="C313" s="10">
        <f>VLOOKUP(A313,_data_elections!$A:$B,2,0)-B313</f>
        <v>358</v>
      </c>
      <c r="D313" s="11">
        <f t="shared" si="4"/>
        <v>52.294685990338166</v>
      </c>
      <c r="E313" s="11">
        <v>43.3</v>
      </c>
      <c r="F313" s="11">
        <v>39.5</v>
      </c>
    </row>
    <row r="314" spans="1:6" x14ac:dyDescent="0.15">
      <c r="A314" s="8">
        <v>2008</v>
      </c>
      <c r="B314" s="9">
        <v>39399</v>
      </c>
      <c r="C314" s="10">
        <f>VLOOKUP(A314,_data_elections!$A:$B,2,0)-B314</f>
        <v>357</v>
      </c>
      <c r="D314" s="11">
        <f t="shared" si="4"/>
        <v>52.294685990338166</v>
      </c>
      <c r="E314" s="11">
        <v>43.3</v>
      </c>
      <c r="F314" s="11">
        <v>39.5</v>
      </c>
    </row>
    <row r="315" spans="1:6" x14ac:dyDescent="0.15">
      <c r="A315" s="8">
        <v>2008</v>
      </c>
      <c r="B315" s="9">
        <v>39400</v>
      </c>
      <c r="C315" s="10">
        <f>VLOOKUP(A315,_data_elections!$A:$B,2,0)-B315</f>
        <v>356</v>
      </c>
      <c r="D315" s="11">
        <f t="shared" si="4"/>
        <v>52.294685990338166</v>
      </c>
      <c r="E315" s="11">
        <v>43.3</v>
      </c>
      <c r="F315" s="11">
        <v>39.5</v>
      </c>
    </row>
    <row r="316" spans="1:6" x14ac:dyDescent="0.15">
      <c r="A316" s="8">
        <v>2008</v>
      </c>
      <c r="B316" s="9">
        <v>39401</v>
      </c>
      <c r="C316" s="10">
        <f>VLOOKUP(A316,_data_elections!$A:$B,2,0)-B316</f>
        <v>355</v>
      </c>
      <c r="D316" s="11">
        <f t="shared" si="4"/>
        <v>52.294685990338166</v>
      </c>
      <c r="E316" s="11">
        <v>43.3</v>
      </c>
      <c r="F316" s="11">
        <v>39.5</v>
      </c>
    </row>
    <row r="317" spans="1:6" x14ac:dyDescent="0.15">
      <c r="A317" s="8">
        <v>2008</v>
      </c>
      <c r="B317" s="9">
        <v>39402</v>
      </c>
      <c r="C317" s="10">
        <f>VLOOKUP(A317,_data_elections!$A:$B,2,0)-B317</f>
        <v>354</v>
      </c>
      <c r="D317" s="11">
        <f t="shared" si="4"/>
        <v>52.294685990338166</v>
      </c>
      <c r="E317" s="11">
        <v>43.3</v>
      </c>
      <c r="F317" s="11">
        <v>39.5</v>
      </c>
    </row>
    <row r="318" spans="1:6" x14ac:dyDescent="0.15">
      <c r="A318" s="8">
        <v>2008</v>
      </c>
      <c r="B318" s="9">
        <v>39403</v>
      </c>
      <c r="C318" s="10">
        <f>VLOOKUP(A318,_data_elections!$A:$B,2,0)-B318</f>
        <v>353</v>
      </c>
      <c r="D318" s="11">
        <f t="shared" si="4"/>
        <v>52.294685990338166</v>
      </c>
      <c r="E318" s="11">
        <v>43.3</v>
      </c>
      <c r="F318" s="11">
        <v>39.5</v>
      </c>
    </row>
    <row r="319" spans="1:6" x14ac:dyDescent="0.15">
      <c r="A319" s="8">
        <v>2008</v>
      </c>
      <c r="B319" s="9">
        <v>39404</v>
      </c>
      <c r="C319" s="10">
        <f>VLOOKUP(A319,_data_elections!$A:$B,2,0)-B319</f>
        <v>352</v>
      </c>
      <c r="D319" s="11">
        <f t="shared" si="4"/>
        <v>52.117647058823522</v>
      </c>
      <c r="E319" s="11">
        <v>44.3</v>
      </c>
      <c r="F319" s="11">
        <v>40.700000000000003</v>
      </c>
    </row>
    <row r="320" spans="1:6" x14ac:dyDescent="0.15">
      <c r="A320" s="8">
        <v>2008</v>
      </c>
      <c r="B320" s="9">
        <v>39405</v>
      </c>
      <c r="C320" s="10">
        <f>VLOOKUP(A320,_data_elections!$A:$B,2,0)-B320</f>
        <v>351</v>
      </c>
      <c r="D320" s="11">
        <f t="shared" si="4"/>
        <v>52.117647058823522</v>
      </c>
      <c r="E320" s="11">
        <v>44.3</v>
      </c>
      <c r="F320" s="11">
        <v>40.700000000000003</v>
      </c>
    </row>
    <row r="321" spans="1:6" x14ac:dyDescent="0.15">
      <c r="A321" s="8">
        <v>2008</v>
      </c>
      <c r="B321" s="9">
        <v>39406</v>
      </c>
      <c r="C321" s="10">
        <f>VLOOKUP(A321,_data_elections!$A:$B,2,0)-B321</f>
        <v>350</v>
      </c>
      <c r="D321" s="11">
        <f t="shared" si="4"/>
        <v>52.117647058823522</v>
      </c>
      <c r="E321" s="11">
        <v>44.3</v>
      </c>
      <c r="F321" s="11">
        <v>40.700000000000003</v>
      </c>
    </row>
    <row r="322" spans="1:6" x14ac:dyDescent="0.15">
      <c r="A322" s="8">
        <v>2008</v>
      </c>
      <c r="B322" s="9">
        <v>39407</v>
      </c>
      <c r="C322" s="10">
        <f>VLOOKUP(A322,_data_elections!$A:$B,2,0)-B322</f>
        <v>349</v>
      </c>
      <c r="D322" s="11">
        <f t="shared" ref="D322:D385" si="5">E322/(E322+F322)*100</f>
        <v>52.117647058823522</v>
      </c>
      <c r="E322" s="11">
        <v>44.3</v>
      </c>
      <c r="F322" s="11">
        <v>40.700000000000003</v>
      </c>
    </row>
    <row r="323" spans="1:6" x14ac:dyDescent="0.15">
      <c r="A323" s="8">
        <v>2008</v>
      </c>
      <c r="B323" s="9">
        <v>39408</v>
      </c>
      <c r="C323" s="10">
        <f>VLOOKUP(A323,_data_elections!$A:$B,2,0)-B323</f>
        <v>348</v>
      </c>
      <c r="D323" s="11">
        <f t="shared" si="5"/>
        <v>52.117647058823522</v>
      </c>
      <c r="E323" s="11">
        <v>44.3</v>
      </c>
      <c r="F323" s="11">
        <v>40.700000000000003</v>
      </c>
    </row>
    <row r="324" spans="1:6" x14ac:dyDescent="0.15">
      <c r="A324" s="8">
        <v>2008</v>
      </c>
      <c r="B324" s="9">
        <v>39409</v>
      </c>
      <c r="C324" s="10">
        <f>VLOOKUP(A324,_data_elections!$A:$B,2,0)-B324</f>
        <v>347</v>
      </c>
      <c r="D324" s="11">
        <f t="shared" si="5"/>
        <v>52.117647058823522</v>
      </c>
      <c r="E324" s="11">
        <v>44.3</v>
      </c>
      <c r="F324" s="11">
        <v>40.700000000000003</v>
      </c>
    </row>
    <row r="325" spans="1:6" x14ac:dyDescent="0.15">
      <c r="A325" s="8">
        <v>2008</v>
      </c>
      <c r="B325" s="9">
        <v>39410</v>
      </c>
      <c r="C325" s="10">
        <f>VLOOKUP(A325,_data_elections!$A:$B,2,0)-B325</f>
        <v>346</v>
      </c>
      <c r="D325" s="11">
        <f t="shared" si="5"/>
        <v>52.117647058823522</v>
      </c>
      <c r="E325" s="11">
        <v>44.3</v>
      </c>
      <c r="F325" s="11">
        <v>40.700000000000003</v>
      </c>
    </row>
    <row r="326" spans="1:6" x14ac:dyDescent="0.15">
      <c r="A326" s="8">
        <v>2008</v>
      </c>
      <c r="B326" s="9">
        <v>39411</v>
      </c>
      <c r="C326" s="10">
        <f>VLOOKUP(A326,_data_elections!$A:$B,2,0)-B326</f>
        <v>345</v>
      </c>
      <c r="D326" s="11">
        <f t="shared" si="5"/>
        <v>52.117647058823522</v>
      </c>
      <c r="E326" s="11">
        <v>44.3</v>
      </c>
      <c r="F326" s="11">
        <v>40.700000000000003</v>
      </c>
    </row>
    <row r="327" spans="1:6" x14ac:dyDescent="0.15">
      <c r="A327" s="8">
        <v>2008</v>
      </c>
      <c r="B327" s="9">
        <v>39412</v>
      </c>
      <c r="C327" s="10">
        <f>VLOOKUP(A327,_data_elections!$A:$B,2,0)-B327</f>
        <v>344</v>
      </c>
      <c r="D327" s="11">
        <f t="shared" si="5"/>
        <v>52.117647058823522</v>
      </c>
      <c r="E327" s="11">
        <v>44.3</v>
      </c>
      <c r="F327" s="11">
        <v>40.700000000000003</v>
      </c>
    </row>
    <row r="328" spans="1:6" x14ac:dyDescent="0.15">
      <c r="A328" s="8">
        <v>2008</v>
      </c>
      <c r="B328" s="9">
        <v>39413</v>
      </c>
      <c r="C328" s="10">
        <f>VLOOKUP(A328,_data_elections!$A:$B,2,0)-B328</f>
        <v>343</v>
      </c>
      <c r="D328" s="11">
        <f t="shared" si="5"/>
        <v>51.128668171557564</v>
      </c>
      <c r="E328" s="11">
        <v>45.3</v>
      </c>
      <c r="F328" s="11">
        <v>43.3</v>
      </c>
    </row>
    <row r="329" spans="1:6" x14ac:dyDescent="0.15">
      <c r="A329" s="8">
        <v>2008</v>
      </c>
      <c r="B329" s="9">
        <v>39414</v>
      </c>
      <c r="C329" s="10">
        <f>VLOOKUP(A329,_data_elections!$A:$B,2,0)-B329</f>
        <v>342</v>
      </c>
      <c r="D329" s="11">
        <f t="shared" si="5"/>
        <v>51.128668171557564</v>
      </c>
      <c r="E329" s="11">
        <v>45.3</v>
      </c>
      <c r="F329" s="11">
        <v>43.3</v>
      </c>
    </row>
    <row r="330" spans="1:6" x14ac:dyDescent="0.15">
      <c r="A330" s="8">
        <v>2008</v>
      </c>
      <c r="B330" s="9">
        <v>39415</v>
      </c>
      <c r="C330" s="10">
        <f>VLOOKUP(A330,_data_elections!$A:$B,2,0)-B330</f>
        <v>341</v>
      </c>
      <c r="D330" s="11">
        <f t="shared" si="5"/>
        <v>51.128668171557564</v>
      </c>
      <c r="E330" s="11">
        <v>45.3</v>
      </c>
      <c r="F330" s="11">
        <v>43.3</v>
      </c>
    </row>
    <row r="331" spans="1:6" x14ac:dyDescent="0.15">
      <c r="A331" s="8">
        <v>2008</v>
      </c>
      <c r="B331" s="9">
        <v>39416</v>
      </c>
      <c r="C331" s="10">
        <f>VLOOKUP(A331,_data_elections!$A:$B,2,0)-B331</f>
        <v>340</v>
      </c>
      <c r="D331" s="11">
        <f t="shared" si="5"/>
        <v>51.128668171557564</v>
      </c>
      <c r="E331" s="11">
        <v>45.3</v>
      </c>
      <c r="F331" s="11">
        <v>43.3</v>
      </c>
    </row>
    <row r="332" spans="1:6" x14ac:dyDescent="0.15">
      <c r="A332" s="8">
        <v>2008</v>
      </c>
      <c r="B332" s="9">
        <v>39417</v>
      </c>
      <c r="C332" s="10">
        <f>VLOOKUP(A332,_data_elections!$A:$B,2,0)-B332</f>
        <v>339</v>
      </c>
      <c r="D332" s="11">
        <f t="shared" si="5"/>
        <v>51.128668171557564</v>
      </c>
      <c r="E332" s="11">
        <v>45.3</v>
      </c>
      <c r="F332" s="11">
        <v>43.3</v>
      </c>
    </row>
    <row r="333" spans="1:6" x14ac:dyDescent="0.15">
      <c r="A333" s="8">
        <v>2008</v>
      </c>
      <c r="B333" s="9">
        <v>39418</v>
      </c>
      <c r="C333" s="10">
        <f>VLOOKUP(A333,_data_elections!$A:$B,2,0)-B333</f>
        <v>338</v>
      </c>
      <c r="D333" s="11">
        <f t="shared" si="5"/>
        <v>50.565610859728508</v>
      </c>
      <c r="E333" s="11">
        <v>44.7</v>
      </c>
      <c r="F333" s="11">
        <v>43.7</v>
      </c>
    </row>
    <row r="334" spans="1:6" x14ac:dyDescent="0.15">
      <c r="A334" s="8">
        <v>2008</v>
      </c>
      <c r="B334" s="9">
        <v>39419</v>
      </c>
      <c r="C334" s="10">
        <f>VLOOKUP(A334,_data_elections!$A:$B,2,0)-B334</f>
        <v>337</v>
      </c>
      <c r="D334" s="11">
        <f t="shared" si="5"/>
        <v>50.565610859728508</v>
      </c>
      <c r="E334" s="11">
        <v>44.7</v>
      </c>
      <c r="F334" s="11">
        <v>43.7</v>
      </c>
    </row>
    <row r="335" spans="1:6" x14ac:dyDescent="0.15">
      <c r="A335" s="8">
        <v>2008</v>
      </c>
      <c r="B335" s="9">
        <v>39420</v>
      </c>
      <c r="C335" s="10">
        <f>VLOOKUP(A335,_data_elections!$A:$B,2,0)-B335</f>
        <v>336</v>
      </c>
      <c r="D335" s="11">
        <f t="shared" si="5"/>
        <v>50.565610859728508</v>
      </c>
      <c r="E335" s="11">
        <v>44.7</v>
      </c>
      <c r="F335" s="11">
        <v>43.7</v>
      </c>
    </row>
    <row r="336" spans="1:6" x14ac:dyDescent="0.15">
      <c r="A336" s="8">
        <v>2008</v>
      </c>
      <c r="B336" s="9">
        <v>39421</v>
      </c>
      <c r="C336" s="10">
        <f>VLOOKUP(A336,_data_elections!$A:$B,2,0)-B336</f>
        <v>335</v>
      </c>
      <c r="D336" s="11">
        <f t="shared" si="5"/>
        <v>50.565610859728508</v>
      </c>
      <c r="E336" s="11">
        <v>44.7</v>
      </c>
      <c r="F336" s="11">
        <v>43.7</v>
      </c>
    </row>
    <row r="337" spans="1:6" x14ac:dyDescent="0.15">
      <c r="A337" s="8">
        <v>2008</v>
      </c>
      <c r="B337" s="9">
        <v>39422</v>
      </c>
      <c r="C337" s="10">
        <f>VLOOKUP(A337,_data_elections!$A:$B,2,0)-B337</f>
        <v>334</v>
      </c>
      <c r="D337" s="11">
        <f t="shared" si="5"/>
        <v>50.565610859728508</v>
      </c>
      <c r="E337" s="11">
        <v>44.7</v>
      </c>
      <c r="F337" s="11">
        <v>43.7</v>
      </c>
    </row>
    <row r="338" spans="1:6" x14ac:dyDescent="0.15">
      <c r="A338" s="8">
        <v>2008</v>
      </c>
      <c r="B338" s="9">
        <v>39423</v>
      </c>
      <c r="C338" s="10">
        <f>VLOOKUP(A338,_data_elections!$A:$B,2,0)-B338</f>
        <v>333</v>
      </c>
      <c r="D338" s="11">
        <f t="shared" si="5"/>
        <v>50.565610859728508</v>
      </c>
      <c r="E338" s="11">
        <v>44.7</v>
      </c>
      <c r="F338" s="11">
        <v>43.7</v>
      </c>
    </row>
    <row r="339" spans="1:6" x14ac:dyDescent="0.15">
      <c r="A339" s="8">
        <v>2008</v>
      </c>
      <c r="B339" s="9">
        <v>39424</v>
      </c>
      <c r="C339" s="10">
        <f>VLOOKUP(A339,_data_elections!$A:$B,2,0)-B339</f>
        <v>332</v>
      </c>
      <c r="D339" s="11">
        <f t="shared" si="5"/>
        <v>50.565610859728508</v>
      </c>
      <c r="E339" s="11">
        <v>44.7</v>
      </c>
      <c r="F339" s="11">
        <v>43.7</v>
      </c>
    </row>
    <row r="340" spans="1:6" x14ac:dyDescent="0.15">
      <c r="A340" s="8">
        <v>2008</v>
      </c>
      <c r="B340" s="9">
        <v>39425</v>
      </c>
      <c r="C340" s="10">
        <f>VLOOKUP(A340,_data_elections!$A:$B,2,0)-B340</f>
        <v>331</v>
      </c>
      <c r="D340" s="11">
        <f t="shared" si="5"/>
        <v>50.565610859728508</v>
      </c>
      <c r="E340" s="11">
        <v>44.7</v>
      </c>
      <c r="F340" s="11">
        <v>43.7</v>
      </c>
    </row>
    <row r="341" spans="1:6" x14ac:dyDescent="0.15">
      <c r="A341" s="8">
        <v>2008</v>
      </c>
      <c r="B341" s="9">
        <v>39426</v>
      </c>
      <c r="C341" s="10">
        <f>VLOOKUP(A341,_data_elections!$A:$B,2,0)-B341</f>
        <v>330</v>
      </c>
      <c r="D341" s="11">
        <f t="shared" si="5"/>
        <v>50.565610859728508</v>
      </c>
      <c r="E341" s="11">
        <v>44.7</v>
      </c>
      <c r="F341" s="11">
        <v>43.7</v>
      </c>
    </row>
    <row r="342" spans="1:6" x14ac:dyDescent="0.15">
      <c r="A342" s="8">
        <v>2008</v>
      </c>
      <c r="B342" s="9">
        <v>39427</v>
      </c>
      <c r="C342" s="10">
        <f>VLOOKUP(A342,_data_elections!$A:$B,2,0)-B342</f>
        <v>329</v>
      </c>
      <c r="D342" s="11">
        <f t="shared" si="5"/>
        <v>50.545851528384276</v>
      </c>
      <c r="E342" s="11">
        <v>46.3</v>
      </c>
      <c r="F342" s="11">
        <v>45.3</v>
      </c>
    </row>
    <row r="343" spans="1:6" x14ac:dyDescent="0.15">
      <c r="A343" s="8">
        <v>2008</v>
      </c>
      <c r="B343" s="9">
        <v>39428</v>
      </c>
      <c r="C343" s="10">
        <f>VLOOKUP(A343,_data_elections!$A:$B,2,0)-B343</f>
        <v>328</v>
      </c>
      <c r="D343" s="11">
        <f t="shared" si="5"/>
        <v>50.545851528384276</v>
      </c>
      <c r="E343" s="11">
        <v>46.3</v>
      </c>
      <c r="F343" s="11">
        <v>45.3</v>
      </c>
    </row>
    <row r="344" spans="1:6" x14ac:dyDescent="0.15">
      <c r="A344" s="8">
        <v>2008</v>
      </c>
      <c r="B344" s="9">
        <v>39429</v>
      </c>
      <c r="C344" s="10">
        <f>VLOOKUP(A344,_data_elections!$A:$B,2,0)-B344</f>
        <v>327</v>
      </c>
      <c r="D344" s="11">
        <f t="shared" si="5"/>
        <v>50.545851528384276</v>
      </c>
      <c r="E344" s="11">
        <v>46.3</v>
      </c>
      <c r="F344" s="11">
        <v>45.3</v>
      </c>
    </row>
    <row r="345" spans="1:6" x14ac:dyDescent="0.15">
      <c r="A345" s="8">
        <v>2008</v>
      </c>
      <c r="B345" s="9">
        <v>39430</v>
      </c>
      <c r="C345" s="10">
        <f>VLOOKUP(A345,_data_elections!$A:$B,2,0)-B345</f>
        <v>326</v>
      </c>
      <c r="D345" s="11">
        <f t="shared" si="5"/>
        <v>50.545851528384276</v>
      </c>
      <c r="E345" s="11">
        <v>46.3</v>
      </c>
      <c r="F345" s="11">
        <v>45.3</v>
      </c>
    </row>
    <row r="346" spans="1:6" x14ac:dyDescent="0.15">
      <c r="A346" s="8">
        <v>2008</v>
      </c>
      <c r="B346" s="9">
        <v>39431</v>
      </c>
      <c r="C346" s="10">
        <f>VLOOKUP(A346,_data_elections!$A:$B,2,0)-B346</f>
        <v>325</v>
      </c>
      <c r="D346" s="11">
        <f t="shared" si="5"/>
        <v>50.545851528384276</v>
      </c>
      <c r="E346" s="11">
        <v>46.3</v>
      </c>
      <c r="F346" s="11">
        <v>45.3</v>
      </c>
    </row>
    <row r="347" spans="1:6" x14ac:dyDescent="0.15">
      <c r="A347" s="8">
        <v>2008</v>
      </c>
      <c r="B347" s="9">
        <v>39432</v>
      </c>
      <c r="C347" s="10">
        <f>VLOOKUP(A347,_data_elections!$A:$B,2,0)-B347</f>
        <v>324</v>
      </c>
      <c r="D347" s="11">
        <f t="shared" si="5"/>
        <v>50.545851528384276</v>
      </c>
      <c r="E347" s="11">
        <v>46.3</v>
      </c>
      <c r="F347" s="11">
        <v>45.3</v>
      </c>
    </row>
    <row r="348" spans="1:6" x14ac:dyDescent="0.15">
      <c r="A348" s="8">
        <v>2008</v>
      </c>
      <c r="B348" s="9">
        <v>39433</v>
      </c>
      <c r="C348" s="10">
        <f>VLOOKUP(A348,_data_elections!$A:$B,2,0)-B348</f>
        <v>323</v>
      </c>
      <c r="D348" s="11">
        <f t="shared" si="5"/>
        <v>50.545851528384276</v>
      </c>
      <c r="E348" s="11">
        <v>46.3</v>
      </c>
      <c r="F348" s="11">
        <v>45.3</v>
      </c>
    </row>
    <row r="349" spans="1:6" x14ac:dyDescent="0.15">
      <c r="A349" s="8">
        <v>2008</v>
      </c>
      <c r="B349" s="9">
        <v>39434</v>
      </c>
      <c r="C349" s="10">
        <f>VLOOKUP(A349,_data_elections!$A:$B,2,0)-B349</f>
        <v>322</v>
      </c>
      <c r="D349" s="11">
        <f t="shared" si="5"/>
        <v>50.545851528384276</v>
      </c>
      <c r="E349" s="11">
        <v>46.3</v>
      </c>
      <c r="F349" s="11">
        <v>45.3</v>
      </c>
    </row>
    <row r="350" spans="1:6" x14ac:dyDescent="0.15">
      <c r="A350" s="8">
        <v>2008</v>
      </c>
      <c r="B350" s="9">
        <v>39435</v>
      </c>
      <c r="C350" s="10">
        <f>VLOOKUP(A350,_data_elections!$A:$B,2,0)-B350</f>
        <v>321</v>
      </c>
      <c r="D350" s="11">
        <f t="shared" si="5"/>
        <v>50.545851528384276</v>
      </c>
      <c r="E350" s="11">
        <v>46.3</v>
      </c>
      <c r="F350" s="11">
        <v>45.3</v>
      </c>
    </row>
    <row r="351" spans="1:6" x14ac:dyDescent="0.15">
      <c r="A351" s="8">
        <v>2008</v>
      </c>
      <c r="B351" s="9">
        <v>39436</v>
      </c>
      <c r="C351" s="10">
        <f>VLOOKUP(A351,_data_elections!$A:$B,2,0)-B351</f>
        <v>320</v>
      </c>
      <c r="D351" s="11">
        <f t="shared" si="5"/>
        <v>49.272116461366181</v>
      </c>
      <c r="E351" s="11">
        <v>44</v>
      </c>
      <c r="F351" s="11">
        <v>45.3</v>
      </c>
    </row>
    <row r="352" spans="1:6" x14ac:dyDescent="0.15">
      <c r="A352" s="8">
        <v>2008</v>
      </c>
      <c r="B352" s="9">
        <v>39437</v>
      </c>
      <c r="C352" s="10">
        <f>VLOOKUP(A352,_data_elections!$A:$B,2,0)-B352</f>
        <v>319</v>
      </c>
      <c r="D352" s="11">
        <f t="shared" si="5"/>
        <v>49.272116461366181</v>
      </c>
      <c r="E352" s="11">
        <v>44</v>
      </c>
      <c r="F352" s="11">
        <v>45.3</v>
      </c>
    </row>
    <row r="353" spans="1:6" x14ac:dyDescent="0.15">
      <c r="A353" s="8">
        <v>2008</v>
      </c>
      <c r="B353" s="9">
        <v>39438</v>
      </c>
      <c r="C353" s="10">
        <f>VLOOKUP(A353,_data_elections!$A:$B,2,0)-B353</f>
        <v>318</v>
      </c>
      <c r="D353" s="11">
        <f t="shared" si="5"/>
        <v>49.272116461366181</v>
      </c>
      <c r="E353" s="11">
        <v>44</v>
      </c>
      <c r="F353" s="11">
        <v>45.3</v>
      </c>
    </row>
    <row r="354" spans="1:6" x14ac:dyDescent="0.15">
      <c r="A354" s="8">
        <v>2008</v>
      </c>
      <c r="B354" s="9">
        <v>39439</v>
      </c>
      <c r="C354" s="10">
        <f>VLOOKUP(A354,_data_elections!$A:$B,2,0)-B354</f>
        <v>317</v>
      </c>
      <c r="D354" s="11">
        <f t="shared" si="5"/>
        <v>49.272116461366181</v>
      </c>
      <c r="E354" s="11">
        <v>44</v>
      </c>
      <c r="F354" s="11">
        <v>45.3</v>
      </c>
    </row>
    <row r="355" spans="1:6" x14ac:dyDescent="0.15">
      <c r="A355" s="8">
        <v>2008</v>
      </c>
      <c r="B355" s="9">
        <v>39440</v>
      </c>
      <c r="C355" s="10">
        <f>VLOOKUP(A355,_data_elections!$A:$B,2,0)-B355</f>
        <v>316</v>
      </c>
      <c r="D355" s="11">
        <f t="shared" si="5"/>
        <v>49.272116461366181</v>
      </c>
      <c r="E355" s="11">
        <v>44</v>
      </c>
      <c r="F355" s="11">
        <v>45.3</v>
      </c>
    </row>
    <row r="356" spans="1:6" x14ac:dyDescent="0.15">
      <c r="A356" s="8">
        <v>2008</v>
      </c>
      <c r="B356" s="9">
        <v>39441</v>
      </c>
      <c r="C356" s="10">
        <f>VLOOKUP(A356,_data_elections!$A:$B,2,0)-B356</f>
        <v>315</v>
      </c>
      <c r="D356" s="11">
        <f t="shared" si="5"/>
        <v>49.272116461366181</v>
      </c>
      <c r="E356" s="11">
        <v>44</v>
      </c>
      <c r="F356" s="11">
        <v>45.3</v>
      </c>
    </row>
    <row r="357" spans="1:6" x14ac:dyDescent="0.15">
      <c r="A357" s="8">
        <v>2008</v>
      </c>
      <c r="B357" s="9">
        <v>39442</v>
      </c>
      <c r="C357" s="10">
        <f>VLOOKUP(A357,_data_elections!$A:$B,2,0)-B357</f>
        <v>314</v>
      </c>
      <c r="D357" s="11">
        <f t="shared" si="5"/>
        <v>50</v>
      </c>
      <c r="E357" s="11">
        <v>45</v>
      </c>
      <c r="F357" s="11">
        <v>45</v>
      </c>
    </row>
    <row r="358" spans="1:6" x14ac:dyDescent="0.15">
      <c r="A358" s="8">
        <v>2008</v>
      </c>
      <c r="B358" s="9">
        <v>39443</v>
      </c>
      <c r="C358" s="10">
        <f>VLOOKUP(A358,_data_elections!$A:$B,2,0)-B358</f>
        <v>313</v>
      </c>
      <c r="D358" s="11">
        <f t="shared" si="5"/>
        <v>50</v>
      </c>
      <c r="E358" s="11">
        <v>45</v>
      </c>
      <c r="F358" s="11">
        <v>45</v>
      </c>
    </row>
    <row r="359" spans="1:6" x14ac:dyDescent="0.15">
      <c r="A359" s="8">
        <v>2008</v>
      </c>
      <c r="B359" s="9">
        <v>39444</v>
      </c>
      <c r="C359" s="10">
        <f>VLOOKUP(A359,_data_elections!$A:$B,2,0)-B359</f>
        <v>312</v>
      </c>
      <c r="D359" s="11">
        <f t="shared" si="5"/>
        <v>50</v>
      </c>
      <c r="E359" s="11">
        <v>45</v>
      </c>
      <c r="F359" s="11">
        <v>45</v>
      </c>
    </row>
    <row r="360" spans="1:6" x14ac:dyDescent="0.15">
      <c r="A360" s="8">
        <v>2008</v>
      </c>
      <c r="B360" s="9">
        <v>39445</v>
      </c>
      <c r="C360" s="10">
        <f>VLOOKUP(A360,_data_elections!$A:$B,2,0)-B360</f>
        <v>311</v>
      </c>
      <c r="D360" s="11">
        <f t="shared" si="5"/>
        <v>50</v>
      </c>
      <c r="E360" s="11">
        <v>45</v>
      </c>
      <c r="F360" s="11">
        <v>45</v>
      </c>
    </row>
    <row r="361" spans="1:6" x14ac:dyDescent="0.15">
      <c r="A361" s="8">
        <v>2008</v>
      </c>
      <c r="B361" s="9">
        <v>39446</v>
      </c>
      <c r="C361" s="10">
        <f>VLOOKUP(A361,_data_elections!$A:$B,2,0)-B361</f>
        <v>310</v>
      </c>
      <c r="D361" s="11">
        <f t="shared" si="5"/>
        <v>50</v>
      </c>
      <c r="E361" s="11">
        <v>45</v>
      </c>
      <c r="F361" s="11">
        <v>45</v>
      </c>
    </row>
    <row r="362" spans="1:6" x14ac:dyDescent="0.15">
      <c r="A362" s="8">
        <v>2008</v>
      </c>
      <c r="B362" s="9">
        <v>39447</v>
      </c>
      <c r="C362" s="10">
        <f>VLOOKUP(A362,_data_elections!$A:$B,2,0)-B362</f>
        <v>309</v>
      </c>
      <c r="D362" s="11">
        <f t="shared" si="5"/>
        <v>50</v>
      </c>
      <c r="E362" s="11">
        <v>45</v>
      </c>
      <c r="F362" s="11">
        <v>45</v>
      </c>
    </row>
    <row r="363" spans="1:6" x14ac:dyDescent="0.15">
      <c r="A363" s="8">
        <v>2008</v>
      </c>
      <c r="B363" s="9">
        <v>39448</v>
      </c>
      <c r="C363" s="10">
        <f>VLOOKUP(A363,_data_elections!$A:$B,2,0)-B363</f>
        <v>308</v>
      </c>
      <c r="D363" s="11">
        <f t="shared" si="5"/>
        <v>50</v>
      </c>
      <c r="E363" s="11">
        <v>45</v>
      </c>
      <c r="F363" s="11">
        <v>45</v>
      </c>
    </row>
    <row r="364" spans="1:6" x14ac:dyDescent="0.15">
      <c r="A364" s="8">
        <v>2008</v>
      </c>
      <c r="B364" s="9">
        <v>39449</v>
      </c>
      <c r="C364" s="10">
        <f>VLOOKUP(A364,_data_elections!$A:$B,2,0)-B364</f>
        <v>307</v>
      </c>
      <c r="D364" s="11">
        <f t="shared" si="5"/>
        <v>50</v>
      </c>
      <c r="E364" s="11">
        <v>45</v>
      </c>
      <c r="F364" s="11">
        <v>45</v>
      </c>
    </row>
    <row r="365" spans="1:6" x14ac:dyDescent="0.15">
      <c r="A365" s="8">
        <v>2008</v>
      </c>
      <c r="B365" s="9">
        <v>39450</v>
      </c>
      <c r="C365" s="10">
        <f>VLOOKUP(A365,_data_elections!$A:$B,2,0)-B365</f>
        <v>306</v>
      </c>
      <c r="D365" s="11">
        <f t="shared" si="5"/>
        <v>50</v>
      </c>
      <c r="E365" s="11">
        <v>45</v>
      </c>
      <c r="F365" s="11">
        <v>45</v>
      </c>
    </row>
    <row r="366" spans="1:6" x14ac:dyDescent="0.15">
      <c r="A366" s="8">
        <v>2008</v>
      </c>
      <c r="B366" s="9">
        <v>39451</v>
      </c>
      <c r="C366" s="10">
        <f>VLOOKUP(A366,_data_elections!$A:$B,2,0)-B366</f>
        <v>305</v>
      </c>
      <c r="D366" s="11">
        <f t="shared" si="5"/>
        <v>50</v>
      </c>
      <c r="E366" s="11">
        <v>45</v>
      </c>
      <c r="F366" s="11">
        <v>45</v>
      </c>
    </row>
    <row r="367" spans="1:6" x14ac:dyDescent="0.15">
      <c r="A367" s="8">
        <v>2008</v>
      </c>
      <c r="B367" s="9">
        <v>39452</v>
      </c>
      <c r="C367" s="10">
        <f>VLOOKUP(A367,_data_elections!$A:$B,2,0)-B367</f>
        <v>304</v>
      </c>
      <c r="D367" s="11">
        <f t="shared" si="5"/>
        <v>50</v>
      </c>
      <c r="E367" s="11">
        <v>45</v>
      </c>
      <c r="F367" s="11">
        <v>45</v>
      </c>
    </row>
    <row r="368" spans="1:6" x14ac:dyDescent="0.15">
      <c r="A368" s="8">
        <v>2008</v>
      </c>
      <c r="B368" s="9">
        <v>39453</v>
      </c>
      <c r="C368" s="10">
        <f>VLOOKUP(A368,_data_elections!$A:$B,2,0)-B368</f>
        <v>303</v>
      </c>
      <c r="D368" s="11">
        <f t="shared" si="5"/>
        <v>50</v>
      </c>
      <c r="E368" s="11">
        <v>45</v>
      </c>
      <c r="F368" s="11">
        <v>45</v>
      </c>
    </row>
    <row r="369" spans="1:6" x14ac:dyDescent="0.15">
      <c r="A369" s="8">
        <v>2008</v>
      </c>
      <c r="B369" s="9">
        <v>39454</v>
      </c>
      <c r="C369" s="10">
        <f>VLOOKUP(A369,_data_elections!$A:$B,2,0)-B369</f>
        <v>302</v>
      </c>
      <c r="D369" s="11">
        <f t="shared" si="5"/>
        <v>50</v>
      </c>
      <c r="E369" s="11">
        <v>45</v>
      </c>
      <c r="F369" s="11">
        <v>45</v>
      </c>
    </row>
    <row r="370" spans="1:6" x14ac:dyDescent="0.15">
      <c r="A370" s="8">
        <v>2008</v>
      </c>
      <c r="B370" s="9">
        <v>39455</v>
      </c>
      <c r="C370" s="10">
        <f>VLOOKUP(A370,_data_elections!$A:$B,2,0)-B370</f>
        <v>301</v>
      </c>
      <c r="D370" s="11">
        <f t="shared" si="5"/>
        <v>50</v>
      </c>
      <c r="E370" s="11">
        <v>45</v>
      </c>
      <c r="F370" s="11">
        <v>45</v>
      </c>
    </row>
    <row r="371" spans="1:6" x14ac:dyDescent="0.15">
      <c r="A371" s="8">
        <v>2008</v>
      </c>
      <c r="B371" s="9">
        <v>39456</v>
      </c>
      <c r="C371" s="10">
        <f>VLOOKUP(A371,_data_elections!$A:$B,2,0)-B371</f>
        <v>300</v>
      </c>
      <c r="D371" s="11">
        <f t="shared" si="5"/>
        <v>50</v>
      </c>
      <c r="E371" s="11">
        <v>45</v>
      </c>
      <c r="F371" s="11">
        <v>45</v>
      </c>
    </row>
    <row r="372" spans="1:6" x14ac:dyDescent="0.15">
      <c r="A372" s="8">
        <v>2008</v>
      </c>
      <c r="B372" s="9">
        <v>39457</v>
      </c>
      <c r="C372" s="10">
        <f>VLOOKUP(A372,_data_elections!$A:$B,2,0)-B372</f>
        <v>299</v>
      </c>
      <c r="D372" s="11">
        <f t="shared" si="5"/>
        <v>50</v>
      </c>
      <c r="E372" s="11">
        <v>45</v>
      </c>
      <c r="F372" s="11">
        <v>45</v>
      </c>
    </row>
    <row r="373" spans="1:6" x14ac:dyDescent="0.15">
      <c r="A373" s="8">
        <v>2008</v>
      </c>
      <c r="B373" s="9">
        <v>39458</v>
      </c>
      <c r="C373" s="10">
        <f>VLOOKUP(A373,_data_elections!$A:$B,2,0)-B373</f>
        <v>298</v>
      </c>
      <c r="D373" s="11">
        <f t="shared" si="5"/>
        <v>50</v>
      </c>
      <c r="E373" s="11">
        <v>45</v>
      </c>
      <c r="F373" s="11">
        <v>45</v>
      </c>
    </row>
    <row r="374" spans="1:6" x14ac:dyDescent="0.15">
      <c r="A374" s="8">
        <v>2008</v>
      </c>
      <c r="B374" s="9">
        <v>39459</v>
      </c>
      <c r="C374" s="10">
        <f>VLOOKUP(A374,_data_elections!$A:$B,2,0)-B374</f>
        <v>297</v>
      </c>
      <c r="D374" s="11">
        <f t="shared" si="5"/>
        <v>50.166112956810629</v>
      </c>
      <c r="E374" s="11">
        <v>45.3</v>
      </c>
      <c r="F374" s="11">
        <v>45</v>
      </c>
    </row>
    <row r="375" spans="1:6" x14ac:dyDescent="0.15">
      <c r="A375" s="8">
        <v>2008</v>
      </c>
      <c r="B375" s="9">
        <v>39460</v>
      </c>
      <c r="C375" s="10">
        <f>VLOOKUP(A375,_data_elections!$A:$B,2,0)-B375</f>
        <v>296</v>
      </c>
      <c r="D375" s="11">
        <f t="shared" si="5"/>
        <v>50.166112956810629</v>
      </c>
      <c r="E375" s="11">
        <v>45.3</v>
      </c>
      <c r="F375" s="11">
        <v>45</v>
      </c>
    </row>
    <row r="376" spans="1:6" x14ac:dyDescent="0.15">
      <c r="A376" s="8">
        <v>2008</v>
      </c>
      <c r="B376" s="9">
        <v>39461</v>
      </c>
      <c r="C376" s="10">
        <f>VLOOKUP(A376,_data_elections!$A:$B,2,0)-B376</f>
        <v>295</v>
      </c>
      <c r="D376" s="11">
        <f t="shared" si="5"/>
        <v>49.722530521642625</v>
      </c>
      <c r="E376" s="11">
        <v>44.8</v>
      </c>
      <c r="F376" s="11">
        <v>45.3</v>
      </c>
    </row>
    <row r="377" spans="1:6" x14ac:dyDescent="0.15">
      <c r="A377" s="8">
        <v>2008</v>
      </c>
      <c r="B377" s="9">
        <v>39462</v>
      </c>
      <c r="C377" s="10">
        <f>VLOOKUP(A377,_data_elections!$A:$B,2,0)-B377</f>
        <v>294</v>
      </c>
      <c r="D377" s="11">
        <f t="shared" si="5"/>
        <v>48.521358159912374</v>
      </c>
      <c r="E377" s="11">
        <v>44.3</v>
      </c>
      <c r="F377" s="11">
        <v>47</v>
      </c>
    </row>
    <row r="378" spans="1:6" x14ac:dyDescent="0.15">
      <c r="A378" s="8">
        <v>2008</v>
      </c>
      <c r="B378" s="9">
        <v>39463</v>
      </c>
      <c r="C378" s="10">
        <f>VLOOKUP(A378,_data_elections!$A:$B,2,0)-B378</f>
        <v>293</v>
      </c>
      <c r="D378" s="11">
        <f t="shared" si="5"/>
        <v>48.988764044943821</v>
      </c>
      <c r="E378" s="11">
        <v>43.6</v>
      </c>
      <c r="F378" s="11">
        <v>45.4</v>
      </c>
    </row>
    <row r="379" spans="1:6" x14ac:dyDescent="0.15">
      <c r="A379" s="8">
        <v>2008</v>
      </c>
      <c r="B379" s="9">
        <v>39464</v>
      </c>
      <c r="C379" s="10">
        <f>VLOOKUP(A379,_data_elections!$A:$B,2,0)-B379</f>
        <v>292</v>
      </c>
      <c r="D379" s="11">
        <f t="shared" si="5"/>
        <v>48.988764044943821</v>
      </c>
      <c r="E379" s="11">
        <v>43.6</v>
      </c>
      <c r="F379" s="11">
        <v>45.4</v>
      </c>
    </row>
    <row r="380" spans="1:6" x14ac:dyDescent="0.15">
      <c r="A380" s="8">
        <v>2008</v>
      </c>
      <c r="B380" s="9">
        <v>39465</v>
      </c>
      <c r="C380" s="10">
        <f>VLOOKUP(A380,_data_elections!$A:$B,2,0)-B380</f>
        <v>291</v>
      </c>
      <c r="D380" s="11">
        <f t="shared" si="5"/>
        <v>49.280177187153932</v>
      </c>
      <c r="E380" s="11">
        <v>44.5</v>
      </c>
      <c r="F380" s="11">
        <v>45.8</v>
      </c>
    </row>
    <row r="381" spans="1:6" x14ac:dyDescent="0.15">
      <c r="A381" s="8">
        <v>2008</v>
      </c>
      <c r="B381" s="9">
        <v>39466</v>
      </c>
      <c r="C381" s="10">
        <f>VLOOKUP(A381,_data_elections!$A:$B,2,0)-B381</f>
        <v>290</v>
      </c>
      <c r="D381" s="11">
        <f t="shared" si="5"/>
        <v>49.280177187153932</v>
      </c>
      <c r="E381" s="11">
        <v>44.5</v>
      </c>
      <c r="F381" s="11">
        <v>45.8</v>
      </c>
    </row>
    <row r="382" spans="1:6" x14ac:dyDescent="0.15">
      <c r="A382" s="8">
        <v>2008</v>
      </c>
      <c r="B382" s="9">
        <v>39467</v>
      </c>
      <c r="C382" s="10">
        <f>VLOOKUP(A382,_data_elections!$A:$B,2,0)-B382</f>
        <v>289</v>
      </c>
      <c r="D382" s="11">
        <f t="shared" si="5"/>
        <v>49.280177187153932</v>
      </c>
      <c r="E382" s="11">
        <v>44.5</v>
      </c>
      <c r="F382" s="11">
        <v>45.8</v>
      </c>
    </row>
    <row r="383" spans="1:6" x14ac:dyDescent="0.15">
      <c r="A383" s="8">
        <v>2008</v>
      </c>
      <c r="B383" s="9">
        <v>39468</v>
      </c>
      <c r="C383" s="10">
        <f>VLOOKUP(A383,_data_elections!$A:$B,2,0)-B383</f>
        <v>288</v>
      </c>
      <c r="D383" s="11">
        <f t="shared" si="5"/>
        <v>49.280177187153932</v>
      </c>
      <c r="E383" s="11">
        <v>44.5</v>
      </c>
      <c r="F383" s="11">
        <v>45.8</v>
      </c>
    </row>
    <row r="384" spans="1:6" x14ac:dyDescent="0.15">
      <c r="A384" s="8">
        <v>2008</v>
      </c>
      <c r="B384" s="9">
        <v>39469</v>
      </c>
      <c r="C384" s="10">
        <f>VLOOKUP(A384,_data_elections!$A:$B,2,0)-B384</f>
        <v>287</v>
      </c>
      <c r="D384" s="11">
        <f t="shared" si="5"/>
        <v>49.280177187153932</v>
      </c>
      <c r="E384" s="11">
        <v>44.5</v>
      </c>
      <c r="F384" s="11">
        <v>45.8</v>
      </c>
    </row>
    <row r="385" spans="1:6" x14ac:dyDescent="0.15">
      <c r="A385" s="8">
        <v>2008</v>
      </c>
      <c r="B385" s="9">
        <v>39470</v>
      </c>
      <c r="C385" s="10">
        <f>VLOOKUP(A385,_data_elections!$A:$B,2,0)-B385</f>
        <v>286</v>
      </c>
      <c r="D385" s="11">
        <f t="shared" si="5"/>
        <v>49.324324324324323</v>
      </c>
      <c r="E385" s="11">
        <v>43.8</v>
      </c>
      <c r="F385" s="11">
        <v>45</v>
      </c>
    </row>
    <row r="386" spans="1:6" x14ac:dyDescent="0.15">
      <c r="A386" s="8">
        <v>2008</v>
      </c>
      <c r="B386" s="9">
        <v>39471</v>
      </c>
      <c r="C386" s="10">
        <f>VLOOKUP(A386,_data_elections!$A:$B,2,0)-B386</f>
        <v>285</v>
      </c>
      <c r="D386" s="11">
        <f t="shared" ref="D386:D449" si="6">E386/(E386+F386)*100</f>
        <v>49.43181818181818</v>
      </c>
      <c r="E386" s="11">
        <v>43.5</v>
      </c>
      <c r="F386" s="11">
        <v>44.5</v>
      </c>
    </row>
    <row r="387" spans="1:6" x14ac:dyDescent="0.15">
      <c r="A387" s="8">
        <v>2008</v>
      </c>
      <c r="B387" s="9">
        <v>39472</v>
      </c>
      <c r="C387" s="10">
        <f>VLOOKUP(A387,_data_elections!$A:$B,2,0)-B387</f>
        <v>284</v>
      </c>
      <c r="D387" s="11">
        <f t="shared" si="6"/>
        <v>50.171037628278214</v>
      </c>
      <c r="E387" s="11">
        <v>44</v>
      </c>
      <c r="F387" s="11">
        <v>43.7</v>
      </c>
    </row>
    <row r="388" spans="1:6" x14ac:dyDescent="0.15">
      <c r="A388" s="8">
        <v>2008</v>
      </c>
      <c r="B388" s="9">
        <v>39473</v>
      </c>
      <c r="C388" s="10">
        <f>VLOOKUP(A388,_data_elections!$A:$B,2,0)-B388</f>
        <v>283</v>
      </c>
      <c r="D388" s="11">
        <f t="shared" si="6"/>
        <v>50.171037628278214</v>
      </c>
      <c r="E388" s="11">
        <v>44</v>
      </c>
      <c r="F388" s="11">
        <v>43.7</v>
      </c>
    </row>
    <row r="389" spans="1:6" x14ac:dyDescent="0.15">
      <c r="A389" s="8">
        <v>2008</v>
      </c>
      <c r="B389" s="9">
        <v>39474</v>
      </c>
      <c r="C389" s="10">
        <f>VLOOKUP(A389,_data_elections!$A:$B,2,0)-B389</f>
        <v>282</v>
      </c>
      <c r="D389" s="11">
        <f t="shared" si="6"/>
        <v>50.171037628278214</v>
      </c>
      <c r="E389" s="11">
        <v>44</v>
      </c>
      <c r="F389" s="11">
        <v>43.7</v>
      </c>
    </row>
    <row r="390" spans="1:6" x14ac:dyDescent="0.15">
      <c r="A390" s="8">
        <v>2008</v>
      </c>
      <c r="B390" s="9">
        <v>39475</v>
      </c>
      <c r="C390" s="10">
        <f>VLOOKUP(A390,_data_elections!$A:$B,2,0)-B390</f>
        <v>281</v>
      </c>
      <c r="D390" s="11">
        <f t="shared" si="6"/>
        <v>50.171037628278214</v>
      </c>
      <c r="E390" s="11">
        <v>44</v>
      </c>
      <c r="F390" s="11">
        <v>43.7</v>
      </c>
    </row>
    <row r="391" spans="1:6" x14ac:dyDescent="0.15">
      <c r="A391" s="8">
        <v>2008</v>
      </c>
      <c r="B391" s="9">
        <v>39476</v>
      </c>
      <c r="C391" s="10">
        <f>VLOOKUP(A391,_data_elections!$A:$B,2,0)-B391</f>
        <v>280</v>
      </c>
      <c r="D391" s="11">
        <f t="shared" si="6"/>
        <v>50.171037628278214</v>
      </c>
      <c r="E391" s="11">
        <v>44</v>
      </c>
      <c r="F391" s="11">
        <v>43.7</v>
      </c>
    </row>
    <row r="392" spans="1:6" x14ac:dyDescent="0.15">
      <c r="A392" s="8">
        <v>2008</v>
      </c>
      <c r="B392" s="9">
        <v>39477</v>
      </c>
      <c r="C392" s="10">
        <f>VLOOKUP(A392,_data_elections!$A:$B,2,0)-B392</f>
        <v>279</v>
      </c>
      <c r="D392" s="11">
        <f t="shared" si="6"/>
        <v>49.146757679180887</v>
      </c>
      <c r="E392" s="11">
        <v>43.2</v>
      </c>
      <c r="F392" s="11">
        <v>44.7</v>
      </c>
    </row>
    <row r="393" spans="1:6" x14ac:dyDescent="0.15">
      <c r="A393" s="8">
        <v>2008</v>
      </c>
      <c r="B393" s="9">
        <v>39478</v>
      </c>
      <c r="C393" s="10">
        <f>VLOOKUP(A393,_data_elections!$A:$B,2,0)-B393</f>
        <v>278</v>
      </c>
      <c r="D393" s="11">
        <f t="shared" si="6"/>
        <v>49.146757679180887</v>
      </c>
      <c r="E393" s="11">
        <v>43.2</v>
      </c>
      <c r="F393" s="11">
        <v>44.7</v>
      </c>
    </row>
    <row r="394" spans="1:6" x14ac:dyDescent="0.15">
      <c r="A394" s="8">
        <v>2008</v>
      </c>
      <c r="B394" s="9">
        <v>39479</v>
      </c>
      <c r="C394" s="10">
        <f>VLOOKUP(A394,_data_elections!$A:$B,2,0)-B394</f>
        <v>277</v>
      </c>
      <c r="D394" s="11">
        <f t="shared" si="6"/>
        <v>49.372862029646527</v>
      </c>
      <c r="E394" s="11">
        <v>43.3</v>
      </c>
      <c r="F394" s="11">
        <v>44.4</v>
      </c>
    </row>
    <row r="395" spans="1:6" x14ac:dyDescent="0.15">
      <c r="A395" s="8">
        <v>2008</v>
      </c>
      <c r="B395" s="9">
        <v>39480</v>
      </c>
      <c r="C395" s="10">
        <f>VLOOKUP(A395,_data_elections!$A:$B,2,0)-B395</f>
        <v>276</v>
      </c>
      <c r="D395" s="11">
        <f t="shared" si="6"/>
        <v>49.372862029646527</v>
      </c>
      <c r="E395" s="11">
        <v>43.3</v>
      </c>
      <c r="F395" s="11">
        <v>44.4</v>
      </c>
    </row>
    <row r="396" spans="1:6" x14ac:dyDescent="0.15">
      <c r="A396" s="8">
        <v>2008</v>
      </c>
      <c r="B396" s="9">
        <v>39481</v>
      </c>
      <c r="C396" s="10">
        <f>VLOOKUP(A396,_data_elections!$A:$B,2,0)-B396</f>
        <v>275</v>
      </c>
      <c r="D396" s="11">
        <f t="shared" si="6"/>
        <v>49.661399548532735</v>
      </c>
      <c r="E396" s="11">
        <v>44</v>
      </c>
      <c r="F396" s="11">
        <v>44.6</v>
      </c>
    </row>
    <row r="397" spans="1:6" x14ac:dyDescent="0.15">
      <c r="A397" s="8">
        <v>2008</v>
      </c>
      <c r="B397" s="9">
        <v>39482</v>
      </c>
      <c r="C397" s="10">
        <f>VLOOKUP(A397,_data_elections!$A:$B,2,0)-B397</f>
        <v>274</v>
      </c>
      <c r="D397" s="11">
        <f t="shared" si="6"/>
        <v>50.391061452513966</v>
      </c>
      <c r="E397" s="11">
        <v>45.1</v>
      </c>
      <c r="F397" s="11">
        <v>44.4</v>
      </c>
    </row>
    <row r="398" spans="1:6" x14ac:dyDescent="0.15">
      <c r="A398" s="8">
        <v>2008</v>
      </c>
      <c r="B398" s="9">
        <v>39483</v>
      </c>
      <c r="C398" s="10">
        <f>VLOOKUP(A398,_data_elections!$A:$B,2,0)-B398</f>
        <v>273</v>
      </c>
      <c r="D398" s="11">
        <f t="shared" si="6"/>
        <v>50.391061452513966</v>
      </c>
      <c r="E398" s="11">
        <v>45.1</v>
      </c>
      <c r="F398" s="11">
        <v>44.4</v>
      </c>
    </row>
    <row r="399" spans="1:6" x14ac:dyDescent="0.15">
      <c r="A399" s="8">
        <v>2008</v>
      </c>
      <c r="B399" s="9">
        <v>39484</v>
      </c>
      <c r="C399" s="10">
        <f>VLOOKUP(A399,_data_elections!$A:$B,2,0)-B399</f>
        <v>272</v>
      </c>
      <c r="D399" s="11">
        <f t="shared" si="6"/>
        <v>50.391061452513966</v>
      </c>
      <c r="E399" s="11">
        <v>45.1</v>
      </c>
      <c r="F399" s="11">
        <v>44.4</v>
      </c>
    </row>
    <row r="400" spans="1:6" x14ac:dyDescent="0.15">
      <c r="A400" s="8">
        <v>2008</v>
      </c>
      <c r="B400" s="9">
        <v>39485</v>
      </c>
      <c r="C400" s="10">
        <f>VLOOKUP(A400,_data_elections!$A:$B,2,0)-B400</f>
        <v>271</v>
      </c>
      <c r="D400" s="11">
        <f t="shared" si="6"/>
        <v>51.799345692475462</v>
      </c>
      <c r="E400" s="11">
        <v>47.5</v>
      </c>
      <c r="F400" s="11">
        <v>44.2</v>
      </c>
    </row>
    <row r="401" spans="1:6" x14ac:dyDescent="0.15">
      <c r="A401" s="8">
        <v>2008</v>
      </c>
      <c r="B401" s="9">
        <v>39486</v>
      </c>
      <c r="C401" s="10">
        <f>VLOOKUP(A401,_data_elections!$A:$B,2,0)-B401</f>
        <v>270</v>
      </c>
      <c r="D401" s="11">
        <f t="shared" si="6"/>
        <v>51.916757940854332</v>
      </c>
      <c r="E401" s="11">
        <v>47.4</v>
      </c>
      <c r="F401" s="11">
        <v>43.9</v>
      </c>
    </row>
    <row r="402" spans="1:6" x14ac:dyDescent="0.15">
      <c r="A402" s="8">
        <v>2008</v>
      </c>
      <c r="B402" s="9">
        <v>39487</v>
      </c>
      <c r="C402" s="10">
        <f>VLOOKUP(A402,_data_elections!$A:$B,2,0)-B402</f>
        <v>269</v>
      </c>
      <c r="D402" s="11">
        <f t="shared" si="6"/>
        <v>51.758241758241766</v>
      </c>
      <c r="E402" s="11">
        <v>47.1</v>
      </c>
      <c r="F402" s="11">
        <v>43.9</v>
      </c>
    </row>
    <row r="403" spans="1:6" x14ac:dyDescent="0.15">
      <c r="A403" s="8">
        <v>2008</v>
      </c>
      <c r="B403" s="9">
        <v>39488</v>
      </c>
      <c r="C403" s="10">
        <f>VLOOKUP(A403,_data_elections!$A:$B,2,0)-B403</f>
        <v>268</v>
      </c>
      <c r="D403" s="11">
        <f t="shared" si="6"/>
        <v>51.819184123484007</v>
      </c>
      <c r="E403" s="11">
        <v>47</v>
      </c>
      <c r="F403" s="11">
        <v>43.7</v>
      </c>
    </row>
    <row r="404" spans="1:6" x14ac:dyDescent="0.15">
      <c r="A404" s="8">
        <v>2008</v>
      </c>
      <c r="B404" s="9">
        <v>39489</v>
      </c>
      <c r="C404" s="10">
        <f>VLOOKUP(A404,_data_elections!$A:$B,2,0)-B404</f>
        <v>267</v>
      </c>
      <c r="D404" s="11">
        <f t="shared" si="6"/>
        <v>52.030735455543365</v>
      </c>
      <c r="E404" s="11">
        <v>47.4</v>
      </c>
      <c r="F404" s="11">
        <v>43.7</v>
      </c>
    </row>
    <row r="405" spans="1:6" x14ac:dyDescent="0.15">
      <c r="A405" s="8">
        <v>2008</v>
      </c>
      <c r="B405" s="9">
        <v>39490</v>
      </c>
      <c r="C405" s="10">
        <f>VLOOKUP(A405,_data_elections!$A:$B,2,0)-B405</f>
        <v>266</v>
      </c>
      <c r="D405" s="11">
        <f t="shared" si="6"/>
        <v>52.030735455543365</v>
      </c>
      <c r="E405" s="11">
        <v>47.4</v>
      </c>
      <c r="F405" s="11">
        <v>43.7</v>
      </c>
    </row>
    <row r="406" spans="1:6" x14ac:dyDescent="0.15">
      <c r="A406" s="8">
        <v>2008</v>
      </c>
      <c r="B406" s="9">
        <v>39491</v>
      </c>
      <c r="C406" s="10">
        <f>VLOOKUP(A406,_data_elections!$A:$B,2,0)-B406</f>
        <v>265</v>
      </c>
      <c r="D406" s="11">
        <f t="shared" si="6"/>
        <v>52.188183807439827</v>
      </c>
      <c r="E406" s="11">
        <v>47.7</v>
      </c>
      <c r="F406" s="11">
        <v>43.7</v>
      </c>
    </row>
    <row r="407" spans="1:6" x14ac:dyDescent="0.15">
      <c r="A407" s="8">
        <v>2008</v>
      </c>
      <c r="B407" s="9">
        <v>39492</v>
      </c>
      <c r="C407" s="10">
        <f>VLOOKUP(A407,_data_elections!$A:$B,2,0)-B407</f>
        <v>264</v>
      </c>
      <c r="D407" s="11">
        <f t="shared" si="6"/>
        <v>52.074235807860269</v>
      </c>
      <c r="E407" s="11">
        <v>47.7</v>
      </c>
      <c r="F407" s="11">
        <v>43.9</v>
      </c>
    </row>
    <row r="408" spans="1:6" x14ac:dyDescent="0.15">
      <c r="A408" s="8">
        <v>2008</v>
      </c>
      <c r="B408" s="9">
        <v>39493</v>
      </c>
      <c r="C408" s="10">
        <f>VLOOKUP(A408,_data_elections!$A:$B,2,0)-B408</f>
        <v>263</v>
      </c>
      <c r="D408" s="11">
        <f t="shared" si="6"/>
        <v>52.0174482006543</v>
      </c>
      <c r="E408" s="11">
        <v>47.7</v>
      </c>
      <c r="F408" s="11">
        <v>44</v>
      </c>
    </row>
    <row r="409" spans="1:6" x14ac:dyDescent="0.15">
      <c r="A409" s="8">
        <v>2008</v>
      </c>
      <c r="B409" s="9">
        <v>39494</v>
      </c>
      <c r="C409" s="10">
        <f>VLOOKUP(A409,_data_elections!$A:$B,2,0)-B409</f>
        <v>262</v>
      </c>
      <c r="D409" s="11">
        <f t="shared" si="6"/>
        <v>52.0174482006543</v>
      </c>
      <c r="E409" s="11">
        <v>47.7</v>
      </c>
      <c r="F409" s="11">
        <v>44</v>
      </c>
    </row>
    <row r="410" spans="1:6" x14ac:dyDescent="0.15">
      <c r="A410" s="8">
        <v>2008</v>
      </c>
      <c r="B410" s="9">
        <v>39495</v>
      </c>
      <c r="C410" s="10">
        <f>VLOOKUP(A410,_data_elections!$A:$B,2,0)-B410</f>
        <v>261</v>
      </c>
      <c r="D410" s="11">
        <f t="shared" si="6"/>
        <v>51.960784313725483</v>
      </c>
      <c r="E410" s="11">
        <v>47.7</v>
      </c>
      <c r="F410" s="11">
        <v>44.1</v>
      </c>
    </row>
    <row r="411" spans="1:6" x14ac:dyDescent="0.15">
      <c r="A411" s="8">
        <v>2008</v>
      </c>
      <c r="B411" s="9">
        <v>39496</v>
      </c>
      <c r="C411" s="10">
        <f>VLOOKUP(A411,_data_elections!$A:$B,2,0)-B411</f>
        <v>260</v>
      </c>
      <c r="D411" s="11">
        <f t="shared" si="6"/>
        <v>52.0174482006543</v>
      </c>
      <c r="E411" s="11">
        <v>47.7</v>
      </c>
      <c r="F411" s="11">
        <v>44</v>
      </c>
    </row>
    <row r="412" spans="1:6" x14ac:dyDescent="0.15">
      <c r="A412" s="8">
        <v>2008</v>
      </c>
      <c r="B412" s="9">
        <v>39497</v>
      </c>
      <c r="C412" s="10">
        <f>VLOOKUP(A412,_data_elections!$A:$B,2,0)-B412</f>
        <v>259</v>
      </c>
      <c r="D412" s="11">
        <f t="shared" si="6"/>
        <v>52.0174482006543</v>
      </c>
      <c r="E412" s="11">
        <v>47.7</v>
      </c>
      <c r="F412" s="11">
        <v>44</v>
      </c>
    </row>
    <row r="413" spans="1:6" x14ac:dyDescent="0.15">
      <c r="A413" s="8">
        <v>2008</v>
      </c>
      <c r="B413" s="9">
        <v>39498</v>
      </c>
      <c r="C413" s="10">
        <f>VLOOKUP(A413,_data_elections!$A:$B,2,0)-B413</f>
        <v>258</v>
      </c>
      <c r="D413" s="11">
        <f t="shared" si="6"/>
        <v>52.250274423710209</v>
      </c>
      <c r="E413" s="11">
        <v>47.6</v>
      </c>
      <c r="F413" s="11">
        <v>43.5</v>
      </c>
    </row>
    <row r="414" spans="1:6" x14ac:dyDescent="0.15">
      <c r="A414" s="8">
        <v>2008</v>
      </c>
      <c r="B414" s="9">
        <v>39499</v>
      </c>
      <c r="C414" s="10">
        <f>VLOOKUP(A414,_data_elections!$A:$B,2,0)-B414</f>
        <v>257</v>
      </c>
      <c r="D414" s="11">
        <f t="shared" si="6"/>
        <v>53.058954393770854</v>
      </c>
      <c r="E414" s="11">
        <v>47.7</v>
      </c>
      <c r="F414" s="11">
        <v>42.2</v>
      </c>
    </row>
    <row r="415" spans="1:6" x14ac:dyDescent="0.15">
      <c r="A415" s="8">
        <v>2008</v>
      </c>
      <c r="B415" s="9">
        <v>39500</v>
      </c>
      <c r="C415" s="10">
        <f>VLOOKUP(A415,_data_elections!$A:$B,2,0)-B415</f>
        <v>256</v>
      </c>
      <c r="D415" s="11">
        <f t="shared" si="6"/>
        <v>53.058954393770854</v>
      </c>
      <c r="E415" s="11">
        <v>47.7</v>
      </c>
      <c r="F415" s="11">
        <v>42.2</v>
      </c>
    </row>
    <row r="416" spans="1:6" x14ac:dyDescent="0.15">
      <c r="A416" s="8">
        <v>2008</v>
      </c>
      <c r="B416" s="9">
        <v>39501</v>
      </c>
      <c r="C416" s="10">
        <f>VLOOKUP(A416,_data_elections!$A:$B,2,0)-B416</f>
        <v>255</v>
      </c>
      <c r="D416" s="11">
        <f t="shared" si="6"/>
        <v>52.672605790645875</v>
      </c>
      <c r="E416" s="11">
        <v>47.3</v>
      </c>
      <c r="F416" s="11">
        <v>42.5</v>
      </c>
    </row>
    <row r="417" spans="1:6" x14ac:dyDescent="0.15">
      <c r="A417" s="8">
        <v>2008</v>
      </c>
      <c r="B417" s="9">
        <v>39502</v>
      </c>
      <c r="C417" s="10">
        <f>VLOOKUP(A417,_data_elections!$A:$B,2,0)-B417</f>
        <v>254</v>
      </c>
      <c r="D417" s="11">
        <f t="shared" si="6"/>
        <v>52.497225305216425</v>
      </c>
      <c r="E417" s="11">
        <v>47.3</v>
      </c>
      <c r="F417" s="11">
        <v>42.8</v>
      </c>
    </row>
    <row r="418" spans="1:6" x14ac:dyDescent="0.15">
      <c r="A418" s="8">
        <v>2008</v>
      </c>
      <c r="B418" s="9">
        <v>39503</v>
      </c>
      <c r="C418" s="10">
        <f>VLOOKUP(A418,_data_elections!$A:$B,2,0)-B418</f>
        <v>253</v>
      </c>
      <c r="D418" s="11">
        <f t="shared" si="6"/>
        <v>52.888888888888886</v>
      </c>
      <c r="E418" s="11">
        <v>47.6</v>
      </c>
      <c r="F418" s="11">
        <v>42.4</v>
      </c>
    </row>
    <row r="419" spans="1:6" x14ac:dyDescent="0.15">
      <c r="A419" s="8">
        <v>2008</v>
      </c>
      <c r="B419" s="9">
        <v>39504</v>
      </c>
      <c r="C419" s="10">
        <f>VLOOKUP(A419,_data_elections!$A:$B,2,0)-B419</f>
        <v>252</v>
      </c>
      <c r="D419" s="11">
        <f t="shared" si="6"/>
        <v>51.773835920177383</v>
      </c>
      <c r="E419" s="11">
        <v>46.7</v>
      </c>
      <c r="F419" s="11">
        <v>43.5</v>
      </c>
    </row>
    <row r="420" spans="1:6" x14ac:dyDescent="0.15">
      <c r="A420" s="8">
        <v>2008</v>
      </c>
      <c r="B420" s="9">
        <v>39505</v>
      </c>
      <c r="C420" s="10">
        <f>VLOOKUP(A420,_data_elections!$A:$B,2,0)-B420</f>
        <v>251</v>
      </c>
      <c r="D420" s="11">
        <f t="shared" si="6"/>
        <v>52.044198895027627</v>
      </c>
      <c r="E420" s="11">
        <v>47.1</v>
      </c>
      <c r="F420" s="11">
        <v>43.4</v>
      </c>
    </row>
    <row r="421" spans="1:6" x14ac:dyDescent="0.15">
      <c r="A421" s="8">
        <v>2008</v>
      </c>
      <c r="B421" s="9">
        <v>39506</v>
      </c>
      <c r="C421" s="10">
        <f>VLOOKUP(A421,_data_elections!$A:$B,2,0)-B421</f>
        <v>250</v>
      </c>
      <c r="D421" s="11">
        <f t="shared" si="6"/>
        <v>52.255225522552252</v>
      </c>
      <c r="E421" s="11">
        <v>47.5</v>
      </c>
      <c r="F421" s="11">
        <v>43.4</v>
      </c>
    </row>
    <row r="422" spans="1:6" x14ac:dyDescent="0.15">
      <c r="A422" s="8">
        <v>2008</v>
      </c>
      <c r="B422" s="9">
        <v>39507</v>
      </c>
      <c r="C422" s="10">
        <f>VLOOKUP(A422,_data_elections!$A:$B,2,0)-B422</f>
        <v>249</v>
      </c>
      <c r="D422" s="11">
        <f t="shared" si="6"/>
        <v>52.365236523652356</v>
      </c>
      <c r="E422" s="11">
        <v>47.6</v>
      </c>
      <c r="F422" s="11">
        <v>43.3</v>
      </c>
    </row>
    <row r="423" spans="1:6" x14ac:dyDescent="0.15">
      <c r="A423" s="8">
        <v>2008</v>
      </c>
      <c r="B423" s="9">
        <v>39508</v>
      </c>
      <c r="C423" s="10">
        <f>VLOOKUP(A423,_data_elections!$A:$B,2,0)-B423</f>
        <v>248</v>
      </c>
      <c r="D423" s="11">
        <f t="shared" si="6"/>
        <v>52.255225522552252</v>
      </c>
      <c r="E423" s="11">
        <v>47.5</v>
      </c>
      <c r="F423" s="11">
        <v>43.4</v>
      </c>
    </row>
    <row r="424" spans="1:6" x14ac:dyDescent="0.15">
      <c r="A424" s="8">
        <v>2008</v>
      </c>
      <c r="B424" s="9">
        <v>39509</v>
      </c>
      <c r="C424" s="10">
        <f>VLOOKUP(A424,_data_elections!$A:$B,2,0)-B424</f>
        <v>247</v>
      </c>
      <c r="D424" s="11">
        <f t="shared" si="6"/>
        <v>52.140504939626787</v>
      </c>
      <c r="E424" s="11">
        <v>47.5</v>
      </c>
      <c r="F424" s="11">
        <v>43.6</v>
      </c>
    </row>
    <row r="425" spans="1:6" x14ac:dyDescent="0.15">
      <c r="A425" s="8">
        <v>2008</v>
      </c>
      <c r="B425" s="9">
        <v>39510</v>
      </c>
      <c r="C425" s="10">
        <f>VLOOKUP(A425,_data_elections!$A:$B,2,0)-B425</f>
        <v>246</v>
      </c>
      <c r="D425" s="11">
        <f t="shared" si="6"/>
        <v>52.145214521452147</v>
      </c>
      <c r="E425" s="11">
        <v>47.4</v>
      </c>
      <c r="F425" s="11">
        <v>43.5</v>
      </c>
    </row>
    <row r="426" spans="1:6" x14ac:dyDescent="0.15">
      <c r="A426" s="8">
        <v>2008</v>
      </c>
      <c r="B426" s="9">
        <v>39511</v>
      </c>
      <c r="C426" s="10">
        <f>VLOOKUP(A426,_data_elections!$A:$B,2,0)-B426</f>
        <v>245</v>
      </c>
      <c r="D426" s="11">
        <f t="shared" si="6"/>
        <v>52.555555555555557</v>
      </c>
      <c r="E426" s="11">
        <v>47.3</v>
      </c>
      <c r="F426" s="11">
        <v>42.7</v>
      </c>
    </row>
    <row r="427" spans="1:6" x14ac:dyDescent="0.15">
      <c r="A427" s="8">
        <v>2008</v>
      </c>
      <c r="B427" s="9">
        <v>39512</v>
      </c>
      <c r="C427" s="10">
        <f>VLOOKUP(A427,_data_elections!$A:$B,2,0)-B427</f>
        <v>244</v>
      </c>
      <c r="D427" s="11">
        <f t="shared" si="6"/>
        <v>52.333333333333329</v>
      </c>
      <c r="E427" s="11">
        <v>47.1</v>
      </c>
      <c r="F427" s="11">
        <v>42.9</v>
      </c>
    </row>
    <row r="428" spans="1:6" x14ac:dyDescent="0.15">
      <c r="A428" s="8">
        <v>2008</v>
      </c>
      <c r="B428" s="9">
        <v>39513</v>
      </c>
      <c r="C428" s="10">
        <f>VLOOKUP(A428,_data_elections!$A:$B,2,0)-B428</f>
        <v>243</v>
      </c>
      <c r="D428" s="11">
        <f t="shared" si="6"/>
        <v>53.038674033149171</v>
      </c>
      <c r="E428" s="11">
        <v>48</v>
      </c>
      <c r="F428" s="11">
        <v>42.5</v>
      </c>
    </row>
    <row r="429" spans="1:6" x14ac:dyDescent="0.15">
      <c r="A429" s="8">
        <v>2008</v>
      </c>
      <c r="B429" s="9">
        <v>39514</v>
      </c>
      <c r="C429" s="10">
        <f>VLOOKUP(A429,_data_elections!$A:$B,2,0)-B429</f>
        <v>242</v>
      </c>
      <c r="D429" s="11">
        <f t="shared" si="6"/>
        <v>52.811466372657115</v>
      </c>
      <c r="E429" s="11">
        <v>47.9</v>
      </c>
      <c r="F429" s="11">
        <v>42.8</v>
      </c>
    </row>
    <row r="430" spans="1:6" x14ac:dyDescent="0.15">
      <c r="A430" s="8">
        <v>2008</v>
      </c>
      <c r="B430" s="9">
        <v>39515</v>
      </c>
      <c r="C430" s="10">
        <f>VLOOKUP(A430,_data_elections!$A:$B,2,0)-B430</f>
        <v>241</v>
      </c>
      <c r="D430" s="11">
        <f t="shared" si="6"/>
        <v>53.038674033149171</v>
      </c>
      <c r="E430" s="11">
        <v>48</v>
      </c>
      <c r="F430" s="11">
        <v>42.5</v>
      </c>
    </row>
    <row r="431" spans="1:6" x14ac:dyDescent="0.15">
      <c r="A431" s="8">
        <v>2008</v>
      </c>
      <c r="B431" s="9">
        <v>39516</v>
      </c>
      <c r="C431" s="10">
        <f>VLOOKUP(A431,_data_elections!$A:$B,2,0)-B431</f>
        <v>240</v>
      </c>
      <c r="D431" s="11">
        <f t="shared" si="6"/>
        <v>53.038674033149171</v>
      </c>
      <c r="E431" s="11">
        <v>48</v>
      </c>
      <c r="F431" s="11">
        <v>42.5</v>
      </c>
    </row>
    <row r="432" spans="1:6" x14ac:dyDescent="0.15">
      <c r="A432" s="8">
        <v>2008</v>
      </c>
      <c r="B432" s="9">
        <v>39517</v>
      </c>
      <c r="C432" s="10">
        <f>VLOOKUP(A432,_data_elections!$A:$B,2,0)-B432</f>
        <v>239</v>
      </c>
      <c r="D432" s="11">
        <f t="shared" si="6"/>
        <v>52.777777777777779</v>
      </c>
      <c r="E432" s="11">
        <v>47.5</v>
      </c>
      <c r="F432" s="11">
        <v>42.5</v>
      </c>
    </row>
    <row r="433" spans="1:6" x14ac:dyDescent="0.15">
      <c r="A433" s="8">
        <v>2008</v>
      </c>
      <c r="B433" s="9">
        <v>39518</v>
      </c>
      <c r="C433" s="10">
        <f>VLOOKUP(A433,_data_elections!$A:$B,2,0)-B433</f>
        <v>238</v>
      </c>
      <c r="D433" s="11">
        <f t="shared" si="6"/>
        <v>52.895322939866375</v>
      </c>
      <c r="E433" s="11">
        <v>47.5</v>
      </c>
      <c r="F433" s="11">
        <v>42.3</v>
      </c>
    </row>
    <row r="434" spans="1:6" x14ac:dyDescent="0.15">
      <c r="A434" s="8">
        <v>2008</v>
      </c>
      <c r="B434" s="9">
        <v>39519</v>
      </c>
      <c r="C434" s="10">
        <f>VLOOKUP(A434,_data_elections!$A:$B,2,0)-B434</f>
        <v>237</v>
      </c>
      <c r="D434" s="11">
        <f t="shared" si="6"/>
        <v>51.576576576576571</v>
      </c>
      <c r="E434" s="11">
        <v>45.8</v>
      </c>
      <c r="F434" s="11">
        <v>43</v>
      </c>
    </row>
    <row r="435" spans="1:6" x14ac:dyDescent="0.15">
      <c r="A435" s="8">
        <v>2008</v>
      </c>
      <c r="B435" s="9">
        <v>39520</v>
      </c>
      <c r="C435" s="10">
        <f>VLOOKUP(A435,_data_elections!$A:$B,2,0)-B435</f>
        <v>236</v>
      </c>
      <c r="D435" s="11">
        <f t="shared" si="6"/>
        <v>50.832408435072139</v>
      </c>
      <c r="E435" s="11">
        <v>45.8</v>
      </c>
      <c r="F435" s="11">
        <v>44.3</v>
      </c>
    </row>
    <row r="436" spans="1:6" x14ac:dyDescent="0.15">
      <c r="A436" s="8">
        <v>2008</v>
      </c>
      <c r="B436" s="9">
        <v>39521</v>
      </c>
      <c r="C436" s="10">
        <f>VLOOKUP(A436,_data_elections!$A:$B,2,0)-B436</f>
        <v>235</v>
      </c>
      <c r="D436" s="11">
        <f t="shared" si="6"/>
        <v>50.387596899224803</v>
      </c>
      <c r="E436" s="11">
        <v>45.5</v>
      </c>
      <c r="F436" s="11">
        <v>44.8</v>
      </c>
    </row>
    <row r="437" spans="1:6" x14ac:dyDescent="0.15">
      <c r="A437" s="8">
        <v>2008</v>
      </c>
      <c r="B437" s="9">
        <v>39522</v>
      </c>
      <c r="C437" s="10">
        <f>VLOOKUP(A437,_data_elections!$A:$B,2,0)-B437</f>
        <v>234</v>
      </c>
      <c r="D437" s="11">
        <f t="shared" si="6"/>
        <v>49.833887043189371</v>
      </c>
      <c r="E437" s="11">
        <v>45</v>
      </c>
      <c r="F437" s="11">
        <v>45.3</v>
      </c>
    </row>
    <row r="438" spans="1:6" x14ac:dyDescent="0.15">
      <c r="A438" s="8">
        <v>2008</v>
      </c>
      <c r="B438" s="9">
        <v>39523</v>
      </c>
      <c r="C438" s="10">
        <f>VLOOKUP(A438,_data_elections!$A:$B,2,0)-B438</f>
        <v>233</v>
      </c>
      <c r="D438" s="11">
        <f t="shared" si="6"/>
        <v>49.559471365638771</v>
      </c>
      <c r="E438" s="11">
        <v>45</v>
      </c>
      <c r="F438" s="11">
        <v>45.8</v>
      </c>
    </row>
    <row r="439" spans="1:6" x14ac:dyDescent="0.15">
      <c r="A439" s="8">
        <v>2008</v>
      </c>
      <c r="B439" s="9">
        <v>39524</v>
      </c>
      <c r="C439" s="10">
        <f>VLOOKUP(A439,_data_elections!$A:$B,2,0)-B439</f>
        <v>232</v>
      </c>
      <c r="D439" s="11">
        <f t="shared" si="6"/>
        <v>49.78165938864629</v>
      </c>
      <c r="E439" s="11">
        <v>45.6</v>
      </c>
      <c r="F439" s="11">
        <v>46</v>
      </c>
    </row>
    <row r="440" spans="1:6" x14ac:dyDescent="0.15">
      <c r="A440" s="8">
        <v>2008</v>
      </c>
      <c r="B440" s="9">
        <v>39525</v>
      </c>
      <c r="C440" s="10">
        <f>VLOOKUP(A440,_data_elections!$A:$B,2,0)-B440</f>
        <v>231</v>
      </c>
      <c r="D440" s="11">
        <f t="shared" si="6"/>
        <v>49.78165938864629</v>
      </c>
      <c r="E440" s="11">
        <v>45.6</v>
      </c>
      <c r="F440" s="11">
        <v>46</v>
      </c>
    </row>
    <row r="441" spans="1:6" x14ac:dyDescent="0.15">
      <c r="A441" s="8">
        <v>2008</v>
      </c>
      <c r="B441" s="9">
        <v>39526</v>
      </c>
      <c r="C441" s="10">
        <f>VLOOKUP(A441,_data_elections!$A:$B,2,0)-B441</f>
        <v>230</v>
      </c>
      <c r="D441" s="11">
        <f t="shared" si="6"/>
        <v>49.227373068432676</v>
      </c>
      <c r="E441" s="11">
        <v>44.6</v>
      </c>
      <c r="F441" s="11">
        <v>46</v>
      </c>
    </row>
    <row r="442" spans="1:6" x14ac:dyDescent="0.15">
      <c r="A442" s="8">
        <v>2008</v>
      </c>
      <c r="B442" s="9">
        <v>39527</v>
      </c>
      <c r="C442" s="10">
        <f>VLOOKUP(A442,_data_elections!$A:$B,2,0)-B442</f>
        <v>229</v>
      </c>
      <c r="D442" s="11">
        <f t="shared" si="6"/>
        <v>49.227373068432676</v>
      </c>
      <c r="E442" s="11">
        <v>44.6</v>
      </c>
      <c r="F442" s="11">
        <v>46</v>
      </c>
    </row>
    <row r="443" spans="1:6" x14ac:dyDescent="0.15">
      <c r="A443" s="8">
        <v>2008</v>
      </c>
      <c r="B443" s="9">
        <v>39528</v>
      </c>
      <c r="C443" s="10">
        <f>VLOOKUP(A443,_data_elections!$A:$B,2,0)-B443</f>
        <v>228</v>
      </c>
      <c r="D443" s="11">
        <f t="shared" si="6"/>
        <v>49.227373068432676</v>
      </c>
      <c r="E443" s="11">
        <v>44.6</v>
      </c>
      <c r="F443" s="11">
        <v>46</v>
      </c>
    </row>
    <row r="444" spans="1:6" x14ac:dyDescent="0.15">
      <c r="A444" s="8">
        <v>2008</v>
      </c>
      <c r="B444" s="9">
        <v>39529</v>
      </c>
      <c r="C444" s="10">
        <f>VLOOKUP(A444,_data_elections!$A:$B,2,0)-B444</f>
        <v>227</v>
      </c>
      <c r="D444" s="11">
        <f t="shared" si="6"/>
        <v>49.281767955801108</v>
      </c>
      <c r="E444" s="11">
        <v>44.6</v>
      </c>
      <c r="F444" s="11">
        <v>45.9</v>
      </c>
    </row>
    <row r="445" spans="1:6" x14ac:dyDescent="0.15">
      <c r="A445" s="8">
        <v>2008</v>
      </c>
      <c r="B445" s="9">
        <v>39530</v>
      </c>
      <c r="C445" s="10">
        <f>VLOOKUP(A445,_data_elections!$A:$B,2,0)-B445</f>
        <v>226</v>
      </c>
      <c r="D445" s="11">
        <f t="shared" si="6"/>
        <v>49.281767955801108</v>
      </c>
      <c r="E445" s="11">
        <v>44.6</v>
      </c>
      <c r="F445" s="11">
        <v>45.9</v>
      </c>
    </row>
    <row r="446" spans="1:6" x14ac:dyDescent="0.15">
      <c r="A446" s="8">
        <v>2008</v>
      </c>
      <c r="B446" s="9">
        <v>39531</v>
      </c>
      <c r="C446" s="10">
        <f>VLOOKUP(A446,_data_elections!$A:$B,2,0)-B446</f>
        <v>225</v>
      </c>
      <c r="D446" s="11">
        <f t="shared" si="6"/>
        <v>49.173098125689087</v>
      </c>
      <c r="E446" s="11">
        <v>44.6</v>
      </c>
      <c r="F446" s="11">
        <v>46.1</v>
      </c>
    </row>
    <row r="447" spans="1:6" x14ac:dyDescent="0.15">
      <c r="A447" s="8">
        <v>2008</v>
      </c>
      <c r="B447" s="9">
        <v>39532</v>
      </c>
      <c r="C447" s="10">
        <f>VLOOKUP(A447,_data_elections!$A:$B,2,0)-B447</f>
        <v>224</v>
      </c>
      <c r="D447" s="11">
        <f t="shared" si="6"/>
        <v>49.281767955801108</v>
      </c>
      <c r="E447" s="11">
        <v>44.6</v>
      </c>
      <c r="F447" s="11">
        <v>45.9</v>
      </c>
    </row>
    <row r="448" spans="1:6" x14ac:dyDescent="0.15">
      <c r="A448" s="8">
        <v>2008</v>
      </c>
      <c r="B448" s="9">
        <v>39533</v>
      </c>
      <c r="C448" s="10">
        <f>VLOOKUP(A448,_data_elections!$A:$B,2,0)-B448</f>
        <v>223</v>
      </c>
      <c r="D448" s="11">
        <f t="shared" si="6"/>
        <v>49.554565701559021</v>
      </c>
      <c r="E448" s="11">
        <v>44.5</v>
      </c>
      <c r="F448" s="11">
        <v>45.3</v>
      </c>
    </row>
    <row r="449" spans="1:6" x14ac:dyDescent="0.15">
      <c r="A449" s="8">
        <v>2008</v>
      </c>
      <c r="B449" s="9">
        <v>39534</v>
      </c>
      <c r="C449" s="10">
        <f>VLOOKUP(A449,_data_elections!$A:$B,2,0)-B449</f>
        <v>222</v>
      </c>
      <c r="D449" s="11">
        <f t="shared" si="6"/>
        <v>50.055865921787699</v>
      </c>
      <c r="E449" s="11">
        <v>44.8</v>
      </c>
      <c r="F449" s="11">
        <v>44.7</v>
      </c>
    </row>
    <row r="450" spans="1:6" x14ac:dyDescent="0.15">
      <c r="A450" s="8">
        <v>2008</v>
      </c>
      <c r="B450" s="9">
        <v>39535</v>
      </c>
      <c r="C450" s="10">
        <f>VLOOKUP(A450,_data_elections!$A:$B,2,0)-B450</f>
        <v>221</v>
      </c>
      <c r="D450" s="11">
        <f t="shared" ref="D450:D513" si="7">E450/(E450+F450)*100</f>
        <v>50.279329608938554</v>
      </c>
      <c r="E450" s="11">
        <v>45</v>
      </c>
      <c r="F450" s="11">
        <v>44.5</v>
      </c>
    </row>
    <row r="451" spans="1:6" x14ac:dyDescent="0.15">
      <c r="A451" s="8">
        <v>2008</v>
      </c>
      <c r="B451" s="9">
        <v>39536</v>
      </c>
      <c r="C451" s="10">
        <f>VLOOKUP(A451,_data_elections!$A:$B,2,0)-B451</f>
        <v>220</v>
      </c>
      <c r="D451" s="11">
        <f t="shared" si="7"/>
        <v>50.502793296089386</v>
      </c>
      <c r="E451" s="11">
        <v>45.2</v>
      </c>
      <c r="F451" s="11">
        <v>44.3</v>
      </c>
    </row>
    <row r="452" spans="1:6" x14ac:dyDescent="0.15">
      <c r="A452" s="8">
        <v>2008</v>
      </c>
      <c r="B452" s="9">
        <v>39537</v>
      </c>
      <c r="C452" s="10">
        <f>VLOOKUP(A452,_data_elections!$A:$B,2,0)-B452</f>
        <v>219</v>
      </c>
      <c r="D452" s="11">
        <f t="shared" si="7"/>
        <v>50.111856823266208</v>
      </c>
      <c r="E452" s="11">
        <v>44.8</v>
      </c>
      <c r="F452" s="11">
        <v>44.6</v>
      </c>
    </row>
    <row r="453" spans="1:6" x14ac:dyDescent="0.15">
      <c r="A453" s="8">
        <v>2008</v>
      </c>
      <c r="B453" s="9">
        <v>39538</v>
      </c>
      <c r="C453" s="10">
        <f>VLOOKUP(A453,_data_elections!$A:$B,2,0)-B453</f>
        <v>218</v>
      </c>
      <c r="D453" s="11">
        <f t="shared" si="7"/>
        <v>50.112359550561806</v>
      </c>
      <c r="E453" s="11">
        <v>44.6</v>
      </c>
      <c r="F453" s="11">
        <v>44.4</v>
      </c>
    </row>
    <row r="454" spans="1:6" x14ac:dyDescent="0.15">
      <c r="A454" s="8">
        <v>2008</v>
      </c>
      <c r="B454" s="9">
        <v>39539</v>
      </c>
      <c r="C454" s="10">
        <f>VLOOKUP(A454,_data_elections!$A:$B,2,0)-B454</f>
        <v>217</v>
      </c>
      <c r="D454" s="11">
        <f t="shared" si="7"/>
        <v>49.887133182844252</v>
      </c>
      <c r="E454" s="11">
        <v>44.2</v>
      </c>
      <c r="F454" s="11">
        <v>44.4</v>
      </c>
    </row>
    <row r="455" spans="1:6" x14ac:dyDescent="0.15">
      <c r="A455" s="8">
        <v>2008</v>
      </c>
      <c r="B455" s="9">
        <v>39540</v>
      </c>
      <c r="C455" s="10">
        <f>VLOOKUP(A455,_data_elections!$A:$B,2,0)-B455</f>
        <v>216</v>
      </c>
      <c r="D455" s="11">
        <f t="shared" si="7"/>
        <v>49.887133182844252</v>
      </c>
      <c r="E455" s="11">
        <v>44.2</v>
      </c>
      <c r="F455" s="11">
        <v>44.4</v>
      </c>
    </row>
    <row r="456" spans="1:6" x14ac:dyDescent="0.15">
      <c r="A456" s="8">
        <v>2008</v>
      </c>
      <c r="B456" s="9">
        <v>39541</v>
      </c>
      <c r="C456" s="10">
        <f>VLOOKUP(A456,_data_elections!$A:$B,2,0)-B456</f>
        <v>215</v>
      </c>
      <c r="D456" s="11">
        <f t="shared" si="7"/>
        <v>50.337078651685388</v>
      </c>
      <c r="E456" s="11">
        <v>44.8</v>
      </c>
      <c r="F456" s="11">
        <v>44.2</v>
      </c>
    </row>
    <row r="457" spans="1:6" x14ac:dyDescent="0.15">
      <c r="A457" s="8">
        <v>2008</v>
      </c>
      <c r="B457" s="9">
        <v>39542</v>
      </c>
      <c r="C457" s="10">
        <f>VLOOKUP(A457,_data_elections!$A:$B,2,0)-B457</f>
        <v>214</v>
      </c>
      <c r="D457" s="11">
        <f t="shared" si="7"/>
        <v>50.111856823266208</v>
      </c>
      <c r="E457" s="11">
        <v>44.8</v>
      </c>
      <c r="F457" s="11">
        <v>44.6</v>
      </c>
    </row>
    <row r="458" spans="1:6" x14ac:dyDescent="0.15">
      <c r="A458" s="8">
        <v>2008</v>
      </c>
      <c r="B458" s="9">
        <v>39543</v>
      </c>
      <c r="C458" s="10">
        <f>VLOOKUP(A458,_data_elections!$A:$B,2,0)-B458</f>
        <v>213</v>
      </c>
      <c r="D458" s="11">
        <f t="shared" si="7"/>
        <v>50.224215246636774</v>
      </c>
      <c r="E458" s="11">
        <v>44.8</v>
      </c>
      <c r="F458" s="11">
        <v>44.4</v>
      </c>
    </row>
    <row r="459" spans="1:6" x14ac:dyDescent="0.15">
      <c r="A459" s="8">
        <v>2008</v>
      </c>
      <c r="B459" s="9">
        <v>39544</v>
      </c>
      <c r="C459" s="10">
        <f>VLOOKUP(A459,_data_elections!$A:$B,2,0)-B459</f>
        <v>212</v>
      </c>
      <c r="D459" s="11">
        <f t="shared" si="7"/>
        <v>50</v>
      </c>
      <c r="E459" s="11">
        <v>44.6</v>
      </c>
      <c r="F459" s="11">
        <v>44.6</v>
      </c>
    </row>
    <row r="460" spans="1:6" x14ac:dyDescent="0.15">
      <c r="A460" s="8">
        <v>2008</v>
      </c>
      <c r="B460" s="9">
        <v>39545</v>
      </c>
      <c r="C460" s="10">
        <f>VLOOKUP(A460,_data_elections!$A:$B,2,0)-B460</f>
        <v>211</v>
      </c>
      <c r="D460" s="11">
        <f t="shared" si="7"/>
        <v>50.448430493273541</v>
      </c>
      <c r="E460" s="11">
        <v>45</v>
      </c>
      <c r="F460" s="11">
        <v>44.2</v>
      </c>
    </row>
    <row r="461" spans="1:6" x14ac:dyDescent="0.15">
      <c r="A461" s="8">
        <v>2008</v>
      </c>
      <c r="B461" s="9">
        <v>39546</v>
      </c>
      <c r="C461" s="10">
        <f>VLOOKUP(A461,_data_elections!$A:$B,2,0)-B461</f>
        <v>210</v>
      </c>
      <c r="D461" s="11">
        <f t="shared" si="7"/>
        <v>50.448430493273541</v>
      </c>
      <c r="E461" s="11">
        <v>45</v>
      </c>
      <c r="F461" s="11">
        <v>44.2</v>
      </c>
    </row>
    <row r="462" spans="1:6" x14ac:dyDescent="0.15">
      <c r="A462" s="8">
        <v>2008</v>
      </c>
      <c r="B462" s="9">
        <v>39547</v>
      </c>
      <c r="C462" s="10">
        <f>VLOOKUP(A462,_data_elections!$A:$B,2,0)-B462</f>
        <v>209</v>
      </c>
      <c r="D462" s="11">
        <f t="shared" si="7"/>
        <v>50.89686098654709</v>
      </c>
      <c r="E462" s="11">
        <v>45.4</v>
      </c>
      <c r="F462" s="11">
        <v>43.8</v>
      </c>
    </row>
    <row r="463" spans="1:6" x14ac:dyDescent="0.15">
      <c r="A463" s="8">
        <v>2008</v>
      </c>
      <c r="B463" s="9">
        <v>39548</v>
      </c>
      <c r="C463" s="10">
        <f>VLOOKUP(A463,_data_elections!$A:$B,2,0)-B463</f>
        <v>208</v>
      </c>
      <c r="D463" s="11">
        <f t="shared" si="7"/>
        <v>50.334075723830729</v>
      </c>
      <c r="E463" s="11">
        <v>45.2</v>
      </c>
      <c r="F463" s="11">
        <v>44.6</v>
      </c>
    </row>
    <row r="464" spans="1:6" x14ac:dyDescent="0.15">
      <c r="A464" s="8">
        <v>2008</v>
      </c>
      <c r="B464" s="9">
        <v>39549</v>
      </c>
      <c r="C464" s="10">
        <f>VLOOKUP(A464,_data_elections!$A:$B,2,0)-B464</f>
        <v>207</v>
      </c>
      <c r="D464" s="11">
        <f t="shared" si="7"/>
        <v>50.334075723830729</v>
      </c>
      <c r="E464" s="11">
        <v>45.2</v>
      </c>
      <c r="F464" s="11">
        <v>44.6</v>
      </c>
    </row>
    <row r="465" spans="1:6" x14ac:dyDescent="0.15">
      <c r="A465" s="8">
        <v>2008</v>
      </c>
      <c r="B465" s="9">
        <v>39550</v>
      </c>
      <c r="C465" s="10">
        <f>VLOOKUP(A465,_data_elections!$A:$B,2,0)-B465</f>
        <v>206</v>
      </c>
      <c r="D465" s="11">
        <f t="shared" si="7"/>
        <v>50.223214285714292</v>
      </c>
      <c r="E465" s="11">
        <v>45</v>
      </c>
      <c r="F465" s="11">
        <v>44.6</v>
      </c>
    </row>
    <row r="466" spans="1:6" x14ac:dyDescent="0.15">
      <c r="A466" s="8">
        <v>2008</v>
      </c>
      <c r="B466" s="9">
        <v>39551</v>
      </c>
      <c r="C466" s="10">
        <f>VLOOKUP(A466,_data_elections!$A:$B,2,0)-B466</f>
        <v>205</v>
      </c>
      <c r="D466" s="11">
        <f t="shared" si="7"/>
        <v>49.777777777777779</v>
      </c>
      <c r="E466" s="11">
        <v>44.8</v>
      </c>
      <c r="F466" s="11">
        <v>45.2</v>
      </c>
    </row>
    <row r="467" spans="1:6" x14ac:dyDescent="0.15">
      <c r="A467" s="8">
        <v>2008</v>
      </c>
      <c r="B467" s="9">
        <v>39552</v>
      </c>
      <c r="C467" s="10">
        <f>VLOOKUP(A467,_data_elections!$A:$B,2,0)-B467</f>
        <v>204</v>
      </c>
      <c r="D467" s="11">
        <f t="shared" si="7"/>
        <v>49.777777777777779</v>
      </c>
      <c r="E467" s="11">
        <v>44.8</v>
      </c>
      <c r="F467" s="11">
        <v>45.2</v>
      </c>
    </row>
    <row r="468" spans="1:6" x14ac:dyDescent="0.15">
      <c r="A468" s="8">
        <v>2008</v>
      </c>
      <c r="B468" s="9">
        <v>39553</v>
      </c>
      <c r="C468" s="10">
        <f>VLOOKUP(A468,_data_elections!$A:$B,2,0)-B468</f>
        <v>203</v>
      </c>
      <c r="D468" s="11">
        <f t="shared" si="7"/>
        <v>50.111358574610243</v>
      </c>
      <c r="E468" s="11">
        <v>45</v>
      </c>
      <c r="F468" s="11">
        <v>44.8</v>
      </c>
    </row>
    <row r="469" spans="1:6" x14ac:dyDescent="0.15">
      <c r="A469" s="8">
        <v>2008</v>
      </c>
      <c r="B469" s="9">
        <v>39554</v>
      </c>
      <c r="C469" s="10">
        <f>VLOOKUP(A469,_data_elections!$A:$B,2,0)-B469</f>
        <v>202</v>
      </c>
      <c r="D469" s="11">
        <f t="shared" si="7"/>
        <v>50.33259423503327</v>
      </c>
      <c r="E469" s="11">
        <v>45.4</v>
      </c>
      <c r="F469" s="11">
        <v>44.8</v>
      </c>
    </row>
    <row r="470" spans="1:6" x14ac:dyDescent="0.15">
      <c r="A470" s="8">
        <v>2008</v>
      </c>
      <c r="B470" s="9">
        <v>39555</v>
      </c>
      <c r="C470" s="10">
        <f>VLOOKUP(A470,_data_elections!$A:$B,2,0)-B470</f>
        <v>201</v>
      </c>
      <c r="D470" s="11">
        <f t="shared" si="7"/>
        <v>50.331125827814574</v>
      </c>
      <c r="E470" s="11">
        <v>45.6</v>
      </c>
      <c r="F470" s="11">
        <v>45</v>
      </c>
    </row>
    <row r="471" spans="1:6" x14ac:dyDescent="0.15">
      <c r="A471" s="8">
        <v>2008</v>
      </c>
      <c r="B471" s="9">
        <v>39556</v>
      </c>
      <c r="C471" s="10">
        <f>VLOOKUP(A471,_data_elections!$A:$B,2,0)-B471</f>
        <v>200</v>
      </c>
      <c r="D471" s="11">
        <f t="shared" si="7"/>
        <v>50.385887541345099</v>
      </c>
      <c r="E471" s="11">
        <v>45.7</v>
      </c>
      <c r="F471" s="11">
        <v>45</v>
      </c>
    </row>
    <row r="472" spans="1:6" x14ac:dyDescent="0.15">
      <c r="A472" s="8">
        <v>2008</v>
      </c>
      <c r="B472" s="9">
        <v>39557</v>
      </c>
      <c r="C472" s="10">
        <f>VLOOKUP(A472,_data_elections!$A:$B,2,0)-B472</f>
        <v>199</v>
      </c>
      <c r="D472" s="11">
        <f t="shared" si="7"/>
        <v>50.276243093922659</v>
      </c>
      <c r="E472" s="11">
        <v>45.5</v>
      </c>
      <c r="F472" s="11">
        <v>45</v>
      </c>
    </row>
    <row r="473" spans="1:6" x14ac:dyDescent="0.15">
      <c r="A473" s="8">
        <v>2008</v>
      </c>
      <c r="B473" s="9">
        <v>39558</v>
      </c>
      <c r="C473" s="10">
        <f>VLOOKUP(A473,_data_elections!$A:$B,2,0)-B473</f>
        <v>198</v>
      </c>
      <c r="D473" s="11">
        <f t="shared" si="7"/>
        <v>50.275027502750277</v>
      </c>
      <c r="E473" s="11">
        <v>45.7</v>
      </c>
      <c r="F473" s="11">
        <v>45.2</v>
      </c>
    </row>
    <row r="474" spans="1:6" x14ac:dyDescent="0.15">
      <c r="A474" s="8">
        <v>2008</v>
      </c>
      <c r="B474" s="9">
        <v>39559</v>
      </c>
      <c r="C474" s="10">
        <f>VLOOKUP(A474,_data_elections!$A:$B,2,0)-B474</f>
        <v>197</v>
      </c>
      <c r="D474" s="11">
        <f t="shared" si="7"/>
        <v>50.549450549450547</v>
      </c>
      <c r="E474" s="11">
        <v>46</v>
      </c>
      <c r="F474" s="11">
        <v>45</v>
      </c>
    </row>
    <row r="475" spans="1:6" x14ac:dyDescent="0.15">
      <c r="A475" s="8">
        <v>2008</v>
      </c>
      <c r="B475" s="9">
        <v>39560</v>
      </c>
      <c r="C475" s="10">
        <f>VLOOKUP(A475,_data_elections!$A:$B,2,0)-B475</f>
        <v>196</v>
      </c>
      <c r="D475" s="11">
        <f t="shared" si="7"/>
        <v>50.660792951541858</v>
      </c>
      <c r="E475" s="11">
        <v>46</v>
      </c>
      <c r="F475" s="11">
        <v>44.8</v>
      </c>
    </row>
    <row r="476" spans="1:6" x14ac:dyDescent="0.15">
      <c r="A476" s="8">
        <v>2008</v>
      </c>
      <c r="B476" s="9">
        <v>39561</v>
      </c>
      <c r="C476" s="10">
        <f>VLOOKUP(A476,_data_elections!$A:$B,2,0)-B476</f>
        <v>195</v>
      </c>
      <c r="D476" s="11">
        <f t="shared" si="7"/>
        <v>50.605060506050606</v>
      </c>
      <c r="E476" s="11">
        <v>46</v>
      </c>
      <c r="F476" s="11">
        <v>44.9</v>
      </c>
    </row>
    <row r="477" spans="1:6" x14ac:dyDescent="0.15">
      <c r="A477" s="8">
        <v>2008</v>
      </c>
      <c r="B477" s="9">
        <v>39562</v>
      </c>
      <c r="C477" s="10">
        <f>VLOOKUP(A477,_data_elections!$A:$B,2,0)-B477</f>
        <v>194</v>
      </c>
      <c r="D477" s="11">
        <f t="shared" si="7"/>
        <v>51.045104510451047</v>
      </c>
      <c r="E477" s="11">
        <v>46.4</v>
      </c>
      <c r="F477" s="11">
        <v>44.5</v>
      </c>
    </row>
    <row r="478" spans="1:6" x14ac:dyDescent="0.15">
      <c r="A478" s="8">
        <v>2008</v>
      </c>
      <c r="B478" s="9">
        <v>39563</v>
      </c>
      <c r="C478" s="10">
        <f>VLOOKUP(A478,_data_elections!$A:$B,2,0)-B478</f>
        <v>193</v>
      </c>
      <c r="D478" s="11">
        <f t="shared" si="7"/>
        <v>50.826901874310913</v>
      </c>
      <c r="E478" s="11">
        <v>46.1</v>
      </c>
      <c r="F478" s="11">
        <v>44.6</v>
      </c>
    </row>
    <row r="479" spans="1:6" x14ac:dyDescent="0.15">
      <c r="A479" s="8">
        <v>2008</v>
      </c>
      <c r="B479" s="9">
        <v>39564</v>
      </c>
      <c r="C479" s="10">
        <f>VLOOKUP(A479,_data_elections!$A:$B,2,0)-B479</f>
        <v>192</v>
      </c>
      <c r="D479" s="11">
        <f t="shared" si="7"/>
        <v>50.879120879120876</v>
      </c>
      <c r="E479" s="11">
        <v>46.3</v>
      </c>
      <c r="F479" s="11">
        <v>44.7</v>
      </c>
    </row>
    <row r="480" spans="1:6" x14ac:dyDescent="0.15">
      <c r="A480" s="8">
        <v>2008</v>
      </c>
      <c r="B480" s="9">
        <v>39565</v>
      </c>
      <c r="C480" s="10">
        <f>VLOOKUP(A480,_data_elections!$A:$B,2,0)-B480</f>
        <v>191</v>
      </c>
      <c r="D480" s="11">
        <f t="shared" si="7"/>
        <v>51.098901098901095</v>
      </c>
      <c r="E480" s="11">
        <v>46.5</v>
      </c>
      <c r="F480" s="11">
        <v>44.5</v>
      </c>
    </row>
    <row r="481" spans="1:6" x14ac:dyDescent="0.15">
      <c r="A481" s="8">
        <v>2008</v>
      </c>
      <c r="B481" s="9">
        <v>39566</v>
      </c>
      <c r="C481" s="10">
        <f>VLOOKUP(A481,_data_elections!$A:$B,2,0)-B481</f>
        <v>190</v>
      </c>
      <c r="D481" s="11">
        <f t="shared" si="7"/>
        <v>50.828729281767963</v>
      </c>
      <c r="E481" s="11">
        <v>46</v>
      </c>
      <c r="F481" s="11">
        <v>44.5</v>
      </c>
    </row>
    <row r="482" spans="1:6" x14ac:dyDescent="0.15">
      <c r="A482" s="8">
        <v>2008</v>
      </c>
      <c r="B482" s="9">
        <v>39567</v>
      </c>
      <c r="C482" s="10">
        <f>VLOOKUP(A482,_data_elections!$A:$B,2,0)-B482</f>
        <v>189</v>
      </c>
      <c r="D482" s="11">
        <f t="shared" si="7"/>
        <v>50.832408435072139</v>
      </c>
      <c r="E482" s="11">
        <v>45.8</v>
      </c>
      <c r="F482" s="11">
        <v>44.3</v>
      </c>
    </row>
    <row r="483" spans="1:6" x14ac:dyDescent="0.15">
      <c r="A483" s="8">
        <v>2008</v>
      </c>
      <c r="B483" s="9">
        <v>39568</v>
      </c>
      <c r="C483" s="10">
        <f>VLOOKUP(A483,_data_elections!$A:$B,2,0)-B483</f>
        <v>188</v>
      </c>
      <c r="D483" s="11">
        <f t="shared" si="7"/>
        <v>50.111111111111114</v>
      </c>
      <c r="E483" s="11">
        <v>45.1</v>
      </c>
      <c r="F483" s="11">
        <v>44.9</v>
      </c>
    </row>
    <row r="484" spans="1:6" x14ac:dyDescent="0.15">
      <c r="A484" s="8">
        <v>2008</v>
      </c>
      <c r="B484" s="9">
        <v>39569</v>
      </c>
      <c r="C484" s="10">
        <f>VLOOKUP(A484,_data_elections!$A:$B,2,0)-B484</f>
        <v>187</v>
      </c>
      <c r="D484" s="11">
        <f t="shared" si="7"/>
        <v>50.496141124586558</v>
      </c>
      <c r="E484" s="11">
        <v>45.8</v>
      </c>
      <c r="F484" s="11">
        <v>44.9</v>
      </c>
    </row>
    <row r="485" spans="1:6" x14ac:dyDescent="0.15">
      <c r="A485" s="8">
        <v>2008</v>
      </c>
      <c r="B485" s="9">
        <v>39570</v>
      </c>
      <c r="C485" s="10">
        <f>VLOOKUP(A485,_data_elections!$A:$B,2,0)-B485</f>
        <v>186</v>
      </c>
      <c r="D485" s="11">
        <f t="shared" si="7"/>
        <v>50</v>
      </c>
      <c r="E485" s="11">
        <v>45.4</v>
      </c>
      <c r="F485" s="11">
        <v>45.4</v>
      </c>
    </row>
    <row r="486" spans="1:6" x14ac:dyDescent="0.15">
      <c r="A486" s="8">
        <v>2008</v>
      </c>
      <c r="B486" s="9">
        <v>39571</v>
      </c>
      <c r="C486" s="10">
        <f>VLOOKUP(A486,_data_elections!$A:$B,2,0)-B486</f>
        <v>185</v>
      </c>
      <c r="D486" s="11">
        <f t="shared" si="7"/>
        <v>50.055005500550052</v>
      </c>
      <c r="E486" s="11">
        <v>45.5</v>
      </c>
      <c r="F486" s="11">
        <v>45.4</v>
      </c>
    </row>
    <row r="487" spans="1:6" x14ac:dyDescent="0.15">
      <c r="A487" s="8">
        <v>2008</v>
      </c>
      <c r="B487" s="9">
        <v>39572</v>
      </c>
      <c r="C487" s="10">
        <f>VLOOKUP(A487,_data_elections!$A:$B,2,0)-B487</f>
        <v>184</v>
      </c>
      <c r="D487" s="11">
        <f t="shared" si="7"/>
        <v>50.607734806629836</v>
      </c>
      <c r="E487" s="11">
        <v>45.8</v>
      </c>
      <c r="F487" s="11">
        <v>44.7</v>
      </c>
    </row>
    <row r="488" spans="1:6" x14ac:dyDescent="0.15">
      <c r="A488" s="8">
        <v>2008</v>
      </c>
      <c r="B488" s="9">
        <v>39573</v>
      </c>
      <c r="C488" s="10">
        <f>VLOOKUP(A488,_data_elections!$A:$B,2,0)-B488</f>
        <v>183</v>
      </c>
      <c r="D488" s="11">
        <f t="shared" si="7"/>
        <v>50.549450549450547</v>
      </c>
      <c r="E488" s="11">
        <v>46</v>
      </c>
      <c r="F488" s="11">
        <v>45</v>
      </c>
    </row>
    <row r="489" spans="1:6" x14ac:dyDescent="0.15">
      <c r="A489" s="8">
        <v>2008</v>
      </c>
      <c r="B489" s="9">
        <v>39574</v>
      </c>
      <c r="C489" s="10">
        <f>VLOOKUP(A489,_data_elections!$A:$B,2,0)-B489</f>
        <v>182</v>
      </c>
      <c r="D489" s="11">
        <f t="shared" si="7"/>
        <v>51.096491228070171</v>
      </c>
      <c r="E489" s="11">
        <v>46.6</v>
      </c>
      <c r="F489" s="11">
        <v>44.6</v>
      </c>
    </row>
    <row r="490" spans="1:6" x14ac:dyDescent="0.15">
      <c r="A490" s="8">
        <v>2008</v>
      </c>
      <c r="B490" s="9">
        <v>39575</v>
      </c>
      <c r="C490" s="10">
        <f>VLOOKUP(A490,_data_elections!$A:$B,2,0)-B490</f>
        <v>181</v>
      </c>
      <c r="D490" s="11">
        <f t="shared" si="7"/>
        <v>51.318681318681328</v>
      </c>
      <c r="E490" s="11">
        <v>46.7</v>
      </c>
      <c r="F490" s="11">
        <v>44.3</v>
      </c>
    </row>
    <row r="491" spans="1:6" x14ac:dyDescent="0.15">
      <c r="A491" s="8">
        <v>2008</v>
      </c>
      <c r="B491" s="9">
        <v>39576</v>
      </c>
      <c r="C491" s="10">
        <f>VLOOKUP(A491,_data_elections!$A:$B,2,0)-B491</f>
        <v>180</v>
      </c>
      <c r="D491" s="11">
        <f t="shared" si="7"/>
        <v>51.425438596491233</v>
      </c>
      <c r="E491" s="11">
        <v>46.9</v>
      </c>
      <c r="F491" s="11">
        <v>44.3</v>
      </c>
    </row>
    <row r="492" spans="1:6" x14ac:dyDescent="0.15">
      <c r="A492" s="8">
        <v>2008</v>
      </c>
      <c r="B492" s="9">
        <v>39577</v>
      </c>
      <c r="C492" s="10">
        <f>VLOOKUP(A492,_data_elections!$A:$B,2,0)-B492</f>
        <v>179</v>
      </c>
      <c r="D492" s="11">
        <f t="shared" si="7"/>
        <v>51.766004415011032</v>
      </c>
      <c r="E492" s="11">
        <v>46.9</v>
      </c>
      <c r="F492" s="11">
        <v>43.7</v>
      </c>
    </row>
    <row r="493" spans="1:6" x14ac:dyDescent="0.15">
      <c r="A493" s="8">
        <v>2008</v>
      </c>
      <c r="B493" s="9">
        <v>39578</v>
      </c>
      <c r="C493" s="10">
        <f>VLOOKUP(A493,_data_elections!$A:$B,2,0)-B493</f>
        <v>178</v>
      </c>
      <c r="D493" s="11">
        <f t="shared" si="7"/>
        <v>51.655629139072843</v>
      </c>
      <c r="E493" s="11">
        <v>46.8</v>
      </c>
      <c r="F493" s="11">
        <v>43.8</v>
      </c>
    </row>
    <row r="494" spans="1:6" x14ac:dyDescent="0.15">
      <c r="A494" s="8">
        <v>2008</v>
      </c>
      <c r="B494" s="9">
        <v>39579</v>
      </c>
      <c r="C494" s="10">
        <f>VLOOKUP(A494,_data_elections!$A:$B,2,0)-B494</f>
        <v>177</v>
      </c>
      <c r="D494" s="11">
        <f t="shared" si="7"/>
        <v>51.762114537444937</v>
      </c>
      <c r="E494" s="11">
        <v>47</v>
      </c>
      <c r="F494" s="11">
        <v>43.8</v>
      </c>
    </row>
    <row r="495" spans="1:6" x14ac:dyDescent="0.15">
      <c r="A495" s="8">
        <v>2008</v>
      </c>
      <c r="B495" s="9">
        <v>39580</v>
      </c>
      <c r="C495" s="10">
        <f>VLOOKUP(A495,_data_elections!$A:$B,2,0)-B495</f>
        <v>176</v>
      </c>
      <c r="D495" s="11">
        <f t="shared" si="7"/>
        <v>52.469813391877061</v>
      </c>
      <c r="E495" s="11">
        <v>47.8</v>
      </c>
      <c r="F495" s="11">
        <v>43.3</v>
      </c>
    </row>
    <row r="496" spans="1:6" x14ac:dyDescent="0.15">
      <c r="A496" s="8">
        <v>2008</v>
      </c>
      <c r="B496" s="9">
        <v>39581</v>
      </c>
      <c r="C496" s="10">
        <f>VLOOKUP(A496,_data_elections!$A:$B,2,0)-B496</f>
        <v>175</v>
      </c>
      <c r="D496" s="11">
        <f t="shared" si="7"/>
        <v>52.412280701754391</v>
      </c>
      <c r="E496" s="11">
        <v>47.8</v>
      </c>
      <c r="F496" s="11">
        <v>43.4</v>
      </c>
    </row>
    <row r="497" spans="1:6" x14ac:dyDescent="0.15">
      <c r="A497" s="8">
        <v>2008</v>
      </c>
      <c r="B497" s="9">
        <v>39582</v>
      </c>
      <c r="C497" s="10">
        <f>VLOOKUP(A497,_data_elections!$A:$B,2,0)-B497</f>
        <v>174</v>
      </c>
      <c r="D497" s="11">
        <f t="shared" si="7"/>
        <v>52.43362831858407</v>
      </c>
      <c r="E497" s="11">
        <v>47.4</v>
      </c>
      <c r="F497" s="11">
        <v>43</v>
      </c>
    </row>
    <row r="498" spans="1:6" x14ac:dyDescent="0.15">
      <c r="A498" s="8">
        <v>2008</v>
      </c>
      <c r="B498" s="9">
        <v>39583</v>
      </c>
      <c r="C498" s="10">
        <f>VLOOKUP(A498,_data_elections!$A:$B,2,0)-B498</f>
        <v>173</v>
      </c>
      <c r="D498" s="11">
        <f t="shared" si="7"/>
        <v>52.44444444444445</v>
      </c>
      <c r="E498" s="11">
        <v>47.2</v>
      </c>
      <c r="F498" s="11">
        <v>42.8</v>
      </c>
    </row>
    <row r="499" spans="1:6" x14ac:dyDescent="0.15">
      <c r="A499" s="8">
        <v>2008</v>
      </c>
      <c r="B499" s="9">
        <v>39584</v>
      </c>
      <c r="C499" s="10">
        <f>VLOOKUP(A499,_data_elections!$A:$B,2,0)-B499</f>
        <v>172</v>
      </c>
      <c r="D499" s="11">
        <f t="shared" si="7"/>
        <v>52.106430155210639</v>
      </c>
      <c r="E499" s="11">
        <v>47</v>
      </c>
      <c r="F499" s="11">
        <v>43.2</v>
      </c>
    </row>
    <row r="500" spans="1:6" x14ac:dyDescent="0.15">
      <c r="A500" s="8">
        <v>2008</v>
      </c>
      <c r="B500" s="9">
        <v>39585</v>
      </c>
      <c r="C500" s="10">
        <f>VLOOKUP(A500,_data_elections!$A:$B,2,0)-B500</f>
        <v>171</v>
      </c>
      <c r="D500" s="11">
        <f t="shared" si="7"/>
        <v>51.655629139072843</v>
      </c>
      <c r="E500" s="11">
        <v>46.8</v>
      </c>
      <c r="F500" s="11">
        <v>43.8</v>
      </c>
    </row>
    <row r="501" spans="1:6" x14ac:dyDescent="0.15">
      <c r="A501" s="8">
        <v>2008</v>
      </c>
      <c r="B501" s="9">
        <v>39586</v>
      </c>
      <c r="C501" s="10">
        <f>VLOOKUP(A501,_data_elections!$A:$B,2,0)-B501</f>
        <v>170</v>
      </c>
      <c r="D501" s="11">
        <f t="shared" si="7"/>
        <v>52.097130242825621</v>
      </c>
      <c r="E501" s="11">
        <v>47.2</v>
      </c>
      <c r="F501" s="11">
        <v>43.4</v>
      </c>
    </row>
    <row r="502" spans="1:6" x14ac:dyDescent="0.15">
      <c r="A502" s="8">
        <v>2008</v>
      </c>
      <c r="B502" s="9">
        <v>39587</v>
      </c>
      <c r="C502" s="10">
        <f>VLOOKUP(A502,_data_elections!$A:$B,2,0)-B502</f>
        <v>169</v>
      </c>
      <c r="D502" s="11">
        <f t="shared" si="7"/>
        <v>52.097130242825621</v>
      </c>
      <c r="E502" s="11">
        <v>47.2</v>
      </c>
      <c r="F502" s="11">
        <v>43.4</v>
      </c>
    </row>
    <row r="503" spans="1:6" x14ac:dyDescent="0.15">
      <c r="A503" s="8">
        <v>2008</v>
      </c>
      <c r="B503" s="9">
        <v>39588</v>
      </c>
      <c r="C503" s="10">
        <f>VLOOKUP(A503,_data_elections!$A:$B,2,0)-B503</f>
        <v>168</v>
      </c>
      <c r="D503" s="11">
        <f t="shared" si="7"/>
        <v>52.097130242825621</v>
      </c>
      <c r="E503" s="11">
        <v>47.2</v>
      </c>
      <c r="F503" s="11">
        <v>43.4</v>
      </c>
    </row>
    <row r="504" spans="1:6" x14ac:dyDescent="0.15">
      <c r="A504" s="8">
        <v>2008</v>
      </c>
      <c r="B504" s="9">
        <v>39589</v>
      </c>
      <c r="C504" s="10">
        <f>VLOOKUP(A504,_data_elections!$A:$B,2,0)-B504</f>
        <v>167</v>
      </c>
      <c r="D504" s="11">
        <f t="shared" si="7"/>
        <v>52.370452039691287</v>
      </c>
      <c r="E504" s="11">
        <v>47.5</v>
      </c>
      <c r="F504" s="11">
        <v>43.2</v>
      </c>
    </row>
    <row r="505" spans="1:6" x14ac:dyDescent="0.15">
      <c r="A505" s="8">
        <v>2008</v>
      </c>
      <c r="B505" s="9">
        <v>39590</v>
      </c>
      <c r="C505" s="10">
        <f>VLOOKUP(A505,_data_elections!$A:$B,2,0)-B505</f>
        <v>166</v>
      </c>
      <c r="D505" s="11">
        <f t="shared" si="7"/>
        <v>52.486187845303867</v>
      </c>
      <c r="E505" s="11">
        <v>47.5</v>
      </c>
      <c r="F505" s="11">
        <v>43</v>
      </c>
    </row>
    <row r="506" spans="1:6" x14ac:dyDescent="0.15">
      <c r="A506" s="8">
        <v>2008</v>
      </c>
      <c r="B506" s="9">
        <v>39591</v>
      </c>
      <c r="C506" s="10">
        <f>VLOOKUP(A506,_data_elections!$A:$B,2,0)-B506</f>
        <v>165</v>
      </c>
      <c r="D506" s="11">
        <f t="shared" si="7"/>
        <v>52.585258525852574</v>
      </c>
      <c r="E506" s="11">
        <v>47.8</v>
      </c>
      <c r="F506" s="11">
        <v>43.1</v>
      </c>
    </row>
    <row r="507" spans="1:6" x14ac:dyDescent="0.15">
      <c r="A507" s="8">
        <v>2008</v>
      </c>
      <c r="B507" s="9">
        <v>39592</v>
      </c>
      <c r="C507" s="10">
        <f>VLOOKUP(A507,_data_elections!$A:$B,2,0)-B507</f>
        <v>164</v>
      </c>
      <c r="D507" s="11">
        <f t="shared" si="7"/>
        <v>51.595159515951593</v>
      </c>
      <c r="E507" s="11">
        <v>46.9</v>
      </c>
      <c r="F507" s="11">
        <v>44</v>
      </c>
    </row>
    <row r="508" spans="1:6" x14ac:dyDescent="0.15">
      <c r="A508" s="8">
        <v>2008</v>
      </c>
      <c r="B508" s="9">
        <v>39593</v>
      </c>
      <c r="C508" s="10">
        <f>VLOOKUP(A508,_data_elections!$A:$B,2,0)-B508</f>
        <v>163</v>
      </c>
      <c r="D508" s="11">
        <f t="shared" si="7"/>
        <v>51.538461538461533</v>
      </c>
      <c r="E508" s="11">
        <v>46.9</v>
      </c>
      <c r="F508" s="11">
        <v>44.1</v>
      </c>
    </row>
    <row r="509" spans="1:6" x14ac:dyDescent="0.15">
      <c r="A509" s="8">
        <v>2008</v>
      </c>
      <c r="B509" s="9">
        <v>39594</v>
      </c>
      <c r="C509" s="10">
        <f>VLOOKUP(A509,_data_elections!$A:$B,2,0)-B509</f>
        <v>162</v>
      </c>
      <c r="D509" s="11">
        <f t="shared" si="7"/>
        <v>51.648351648351657</v>
      </c>
      <c r="E509" s="11">
        <v>47</v>
      </c>
      <c r="F509" s="11">
        <v>44</v>
      </c>
    </row>
    <row r="510" spans="1:6" x14ac:dyDescent="0.15">
      <c r="A510" s="8">
        <v>2008</v>
      </c>
      <c r="B510" s="9">
        <v>39595</v>
      </c>
      <c r="C510" s="10">
        <f>VLOOKUP(A510,_data_elections!$A:$B,2,0)-B510</f>
        <v>161</v>
      </c>
      <c r="D510" s="11">
        <f t="shared" si="7"/>
        <v>51.318681318681328</v>
      </c>
      <c r="E510" s="11">
        <v>46.7</v>
      </c>
      <c r="F510" s="11">
        <v>44.3</v>
      </c>
    </row>
    <row r="511" spans="1:6" x14ac:dyDescent="0.15">
      <c r="A511" s="8">
        <v>2008</v>
      </c>
      <c r="B511" s="9">
        <v>39596</v>
      </c>
      <c r="C511" s="10">
        <f>VLOOKUP(A511,_data_elections!$A:$B,2,0)-B511</f>
        <v>160</v>
      </c>
      <c r="D511" s="11">
        <f t="shared" si="7"/>
        <v>51.431718061674005</v>
      </c>
      <c r="E511" s="11">
        <v>46.7</v>
      </c>
      <c r="F511" s="11">
        <v>44.1</v>
      </c>
    </row>
    <row r="512" spans="1:6" x14ac:dyDescent="0.15">
      <c r="A512" s="8">
        <v>2008</v>
      </c>
      <c r="B512" s="9">
        <v>39597</v>
      </c>
      <c r="C512" s="10">
        <f>VLOOKUP(A512,_data_elections!$A:$B,2,0)-B512</f>
        <v>159</v>
      </c>
      <c r="D512" s="11">
        <f t="shared" si="7"/>
        <v>50.77605321507761</v>
      </c>
      <c r="E512" s="11">
        <v>45.8</v>
      </c>
      <c r="F512" s="11">
        <v>44.4</v>
      </c>
    </row>
    <row r="513" spans="1:6" x14ac:dyDescent="0.15">
      <c r="A513" s="8">
        <v>2008</v>
      </c>
      <c r="B513" s="9">
        <v>39598</v>
      </c>
      <c r="C513" s="10">
        <f>VLOOKUP(A513,_data_elections!$A:$B,2,0)-B513</f>
        <v>158</v>
      </c>
      <c r="D513" s="11">
        <f t="shared" si="7"/>
        <v>50.99778270509978</v>
      </c>
      <c r="E513" s="11">
        <v>46</v>
      </c>
      <c r="F513" s="11">
        <v>44.2</v>
      </c>
    </row>
    <row r="514" spans="1:6" x14ac:dyDescent="0.15">
      <c r="A514" s="8">
        <v>2008</v>
      </c>
      <c r="B514" s="9">
        <v>39599</v>
      </c>
      <c r="C514" s="10">
        <f>VLOOKUP(A514,_data_elections!$A:$B,2,0)-B514</f>
        <v>157</v>
      </c>
      <c r="D514" s="11">
        <f t="shared" ref="D514:D577" si="8">E514/(E514+F514)*100</f>
        <v>50.99778270509978</v>
      </c>
      <c r="E514" s="11">
        <v>46</v>
      </c>
      <c r="F514" s="11">
        <v>44.2</v>
      </c>
    </row>
    <row r="515" spans="1:6" x14ac:dyDescent="0.15">
      <c r="A515" s="8">
        <v>2008</v>
      </c>
      <c r="B515" s="9">
        <v>39600</v>
      </c>
      <c r="C515" s="10">
        <f>VLOOKUP(A515,_data_elections!$A:$B,2,0)-B515</f>
        <v>156</v>
      </c>
      <c r="D515" s="11">
        <f t="shared" si="8"/>
        <v>50.383351588170868</v>
      </c>
      <c r="E515" s="11">
        <v>46</v>
      </c>
      <c r="F515" s="11">
        <v>45.3</v>
      </c>
    </row>
    <row r="516" spans="1:6" x14ac:dyDescent="0.15">
      <c r="A516" s="8">
        <v>2008</v>
      </c>
      <c r="B516" s="9">
        <v>39601</v>
      </c>
      <c r="C516" s="10">
        <f>VLOOKUP(A516,_data_elections!$A:$B,2,0)-B516</f>
        <v>155</v>
      </c>
      <c r="D516" s="11">
        <f t="shared" si="8"/>
        <v>50.383351588170868</v>
      </c>
      <c r="E516" s="11">
        <v>46</v>
      </c>
      <c r="F516" s="11">
        <v>45.3</v>
      </c>
    </row>
    <row r="517" spans="1:6" x14ac:dyDescent="0.15">
      <c r="A517" s="8">
        <v>2008</v>
      </c>
      <c r="B517" s="9">
        <v>39602</v>
      </c>
      <c r="C517" s="10">
        <f>VLOOKUP(A517,_data_elections!$A:$B,2,0)-B517</f>
        <v>154</v>
      </c>
      <c r="D517" s="11">
        <f t="shared" si="8"/>
        <v>50.762527233115463</v>
      </c>
      <c r="E517" s="11">
        <v>46.6</v>
      </c>
      <c r="F517" s="11">
        <v>45.2</v>
      </c>
    </row>
    <row r="518" spans="1:6" x14ac:dyDescent="0.15">
      <c r="A518" s="8">
        <v>2008</v>
      </c>
      <c r="B518" s="9">
        <v>39603</v>
      </c>
      <c r="C518" s="10">
        <f>VLOOKUP(A518,_data_elections!$A:$B,2,0)-B518</f>
        <v>153</v>
      </c>
      <c r="D518" s="11">
        <f t="shared" si="8"/>
        <v>51.206140350877192</v>
      </c>
      <c r="E518" s="11">
        <v>46.7</v>
      </c>
      <c r="F518" s="11">
        <v>44.5</v>
      </c>
    </row>
    <row r="519" spans="1:6" x14ac:dyDescent="0.15">
      <c r="A519" s="8">
        <v>2008</v>
      </c>
      <c r="B519" s="9">
        <v>39604</v>
      </c>
      <c r="C519" s="10">
        <f>VLOOKUP(A519,_data_elections!$A:$B,2,0)-B519</f>
        <v>152</v>
      </c>
      <c r="D519" s="11">
        <f t="shared" si="8"/>
        <v>51.206140350877192</v>
      </c>
      <c r="E519" s="11">
        <v>46.7</v>
      </c>
      <c r="F519" s="11">
        <v>44.5</v>
      </c>
    </row>
    <row r="520" spans="1:6" x14ac:dyDescent="0.15">
      <c r="A520" s="8">
        <v>2008</v>
      </c>
      <c r="B520" s="9">
        <v>39605</v>
      </c>
      <c r="C520" s="10">
        <f>VLOOKUP(A520,_data_elections!$A:$B,2,0)-B520</f>
        <v>151</v>
      </c>
      <c r="D520" s="11">
        <f t="shared" si="8"/>
        <v>51.538461538461533</v>
      </c>
      <c r="E520" s="11">
        <v>46.9</v>
      </c>
      <c r="F520" s="11">
        <v>44.1</v>
      </c>
    </row>
    <row r="521" spans="1:6" x14ac:dyDescent="0.15">
      <c r="A521" s="8">
        <v>2008</v>
      </c>
      <c r="B521" s="9">
        <v>39606</v>
      </c>
      <c r="C521" s="10">
        <f>VLOOKUP(A521,_data_elections!$A:$B,2,0)-B521</f>
        <v>150</v>
      </c>
      <c r="D521" s="11">
        <f t="shared" si="8"/>
        <v>51.369112814895942</v>
      </c>
      <c r="E521" s="11">
        <v>46.9</v>
      </c>
      <c r="F521" s="11">
        <v>44.4</v>
      </c>
    </row>
    <row r="522" spans="1:6" x14ac:dyDescent="0.15">
      <c r="A522" s="8">
        <v>2008</v>
      </c>
      <c r="B522" s="9">
        <v>39607</v>
      </c>
      <c r="C522" s="10">
        <f>VLOOKUP(A522,_data_elections!$A:$B,2,0)-B522</f>
        <v>149</v>
      </c>
      <c r="D522" s="11">
        <f t="shared" si="8"/>
        <v>51.369112814895942</v>
      </c>
      <c r="E522" s="11">
        <v>46.9</v>
      </c>
      <c r="F522" s="11">
        <v>44.4</v>
      </c>
    </row>
    <row r="523" spans="1:6" x14ac:dyDescent="0.15">
      <c r="A523" s="8">
        <v>2008</v>
      </c>
      <c r="B523" s="9">
        <v>39608</v>
      </c>
      <c r="C523" s="10">
        <f>VLOOKUP(A523,_data_elections!$A:$B,2,0)-B523</f>
        <v>148</v>
      </c>
      <c r="D523" s="11">
        <f t="shared" si="8"/>
        <v>52.30263157894737</v>
      </c>
      <c r="E523" s="11">
        <v>47.7</v>
      </c>
      <c r="F523" s="11">
        <v>43.5</v>
      </c>
    </row>
    <row r="524" spans="1:6" x14ac:dyDescent="0.15">
      <c r="A524" s="8">
        <v>2008</v>
      </c>
      <c r="B524" s="9">
        <v>39609</v>
      </c>
      <c r="C524" s="10">
        <f>VLOOKUP(A524,_data_elections!$A:$B,2,0)-B524</f>
        <v>147</v>
      </c>
      <c r="D524" s="11">
        <f t="shared" si="8"/>
        <v>52.39687848383501</v>
      </c>
      <c r="E524" s="11">
        <v>47</v>
      </c>
      <c r="F524" s="11">
        <v>42.7</v>
      </c>
    </row>
    <row r="525" spans="1:6" x14ac:dyDescent="0.15">
      <c r="A525" s="8">
        <v>2008</v>
      </c>
      <c r="B525" s="9">
        <v>39610</v>
      </c>
      <c r="C525" s="10">
        <f>VLOOKUP(A525,_data_elections!$A:$B,2,0)-B525</f>
        <v>146</v>
      </c>
      <c r="D525" s="11">
        <f t="shared" si="8"/>
        <v>52.561247216035632</v>
      </c>
      <c r="E525" s="11">
        <v>47.2</v>
      </c>
      <c r="F525" s="11">
        <v>42.6</v>
      </c>
    </row>
    <row r="526" spans="1:6" x14ac:dyDescent="0.15">
      <c r="A526" s="8">
        <v>2008</v>
      </c>
      <c r="B526" s="9">
        <v>39611</v>
      </c>
      <c r="C526" s="10">
        <f>VLOOKUP(A526,_data_elections!$A:$B,2,0)-B526</f>
        <v>145</v>
      </c>
      <c r="D526" s="11">
        <f t="shared" si="8"/>
        <v>52.407614781634933</v>
      </c>
      <c r="E526" s="11">
        <v>46.8</v>
      </c>
      <c r="F526" s="11">
        <v>42.5</v>
      </c>
    </row>
    <row r="527" spans="1:6" x14ac:dyDescent="0.15">
      <c r="A527" s="8">
        <v>2008</v>
      </c>
      <c r="B527" s="9">
        <v>39612</v>
      </c>
      <c r="C527" s="10">
        <f>VLOOKUP(A527,_data_elections!$A:$B,2,0)-B527</f>
        <v>144</v>
      </c>
      <c r="D527" s="11">
        <f t="shared" si="8"/>
        <v>52.022471910112358</v>
      </c>
      <c r="E527" s="11">
        <v>46.3</v>
      </c>
      <c r="F527" s="11">
        <v>42.7</v>
      </c>
    </row>
    <row r="528" spans="1:6" x14ac:dyDescent="0.15">
      <c r="A528" s="8">
        <v>2008</v>
      </c>
      <c r="B528" s="9">
        <v>39613</v>
      </c>
      <c r="C528" s="10">
        <f>VLOOKUP(A528,_data_elections!$A:$B,2,0)-B528</f>
        <v>143</v>
      </c>
      <c r="D528" s="11">
        <f t="shared" si="8"/>
        <v>52.20338983050847</v>
      </c>
      <c r="E528" s="11">
        <v>46.2</v>
      </c>
      <c r="F528" s="11">
        <v>42.3</v>
      </c>
    </row>
    <row r="529" spans="1:6" x14ac:dyDescent="0.15">
      <c r="A529" s="8">
        <v>2008</v>
      </c>
      <c r="B529" s="9">
        <v>39614</v>
      </c>
      <c r="C529" s="10">
        <f>VLOOKUP(A529,_data_elections!$A:$B,2,0)-B529</f>
        <v>142</v>
      </c>
      <c r="D529" s="11">
        <f t="shared" si="8"/>
        <v>52.095130237825593</v>
      </c>
      <c r="E529" s="11">
        <v>46</v>
      </c>
      <c r="F529" s="11">
        <v>42.3</v>
      </c>
    </row>
    <row r="530" spans="1:6" x14ac:dyDescent="0.15">
      <c r="A530" s="8">
        <v>2008</v>
      </c>
      <c r="B530" s="9">
        <v>39615</v>
      </c>
      <c r="C530" s="10">
        <f>VLOOKUP(A530,_data_elections!$A:$B,2,0)-B530</f>
        <v>141</v>
      </c>
      <c r="D530" s="11">
        <f t="shared" si="8"/>
        <v>52.159090909090914</v>
      </c>
      <c r="E530" s="11">
        <v>45.9</v>
      </c>
      <c r="F530" s="11">
        <v>42.1</v>
      </c>
    </row>
    <row r="531" spans="1:6" x14ac:dyDescent="0.15">
      <c r="A531" s="8">
        <v>2008</v>
      </c>
      <c r="B531" s="9">
        <v>39616</v>
      </c>
      <c r="C531" s="10">
        <f>VLOOKUP(A531,_data_elections!$A:$B,2,0)-B531</f>
        <v>140</v>
      </c>
      <c r="D531" s="11">
        <f t="shared" si="8"/>
        <v>52.257336343115121</v>
      </c>
      <c r="E531" s="11">
        <v>46.3</v>
      </c>
      <c r="F531" s="11">
        <v>42.3</v>
      </c>
    </row>
    <row r="532" spans="1:6" x14ac:dyDescent="0.15">
      <c r="A532" s="8">
        <v>2008</v>
      </c>
      <c r="B532" s="9">
        <v>39617</v>
      </c>
      <c r="C532" s="10">
        <f>VLOOKUP(A532,_data_elections!$A:$B,2,0)-B532</f>
        <v>139</v>
      </c>
      <c r="D532" s="11">
        <f t="shared" si="8"/>
        <v>52.338530066815146</v>
      </c>
      <c r="E532" s="11">
        <v>47</v>
      </c>
      <c r="F532" s="11">
        <v>42.8</v>
      </c>
    </row>
    <row r="533" spans="1:6" x14ac:dyDescent="0.15">
      <c r="A533" s="8">
        <v>2008</v>
      </c>
      <c r="B533" s="9">
        <v>39618</v>
      </c>
      <c r="C533" s="10">
        <f>VLOOKUP(A533,_data_elections!$A:$B,2,0)-B533</f>
        <v>138</v>
      </c>
      <c r="D533" s="11">
        <f t="shared" si="8"/>
        <v>52.3542600896861</v>
      </c>
      <c r="E533" s="11">
        <v>46.7</v>
      </c>
      <c r="F533" s="11">
        <v>42.5</v>
      </c>
    </row>
    <row r="534" spans="1:6" x14ac:dyDescent="0.15">
      <c r="A534" s="8">
        <v>2008</v>
      </c>
      <c r="B534" s="9">
        <v>39619</v>
      </c>
      <c r="C534" s="10">
        <f>VLOOKUP(A534,_data_elections!$A:$B,2,0)-B534</f>
        <v>137</v>
      </c>
      <c r="D534" s="11">
        <f t="shared" si="8"/>
        <v>53.072625698324025</v>
      </c>
      <c r="E534" s="11">
        <v>47.5</v>
      </c>
      <c r="F534" s="11">
        <v>42</v>
      </c>
    </row>
    <row r="535" spans="1:6" x14ac:dyDescent="0.15">
      <c r="A535" s="8">
        <v>2008</v>
      </c>
      <c r="B535" s="9">
        <v>39620</v>
      </c>
      <c r="C535" s="10">
        <f>VLOOKUP(A535,_data_elections!$A:$B,2,0)-B535</f>
        <v>136</v>
      </c>
      <c r="D535" s="11">
        <f t="shared" si="8"/>
        <v>53.131991051454129</v>
      </c>
      <c r="E535" s="11">
        <v>47.5</v>
      </c>
      <c r="F535" s="11">
        <v>41.9</v>
      </c>
    </row>
    <row r="536" spans="1:6" x14ac:dyDescent="0.15">
      <c r="A536" s="8">
        <v>2008</v>
      </c>
      <c r="B536" s="9">
        <v>39621</v>
      </c>
      <c r="C536" s="10">
        <f>VLOOKUP(A536,_data_elections!$A:$B,2,0)-B536</f>
        <v>135</v>
      </c>
      <c r="D536" s="11">
        <f t="shared" si="8"/>
        <v>53.794642857142861</v>
      </c>
      <c r="E536" s="11">
        <v>48.2</v>
      </c>
      <c r="F536" s="11">
        <v>41.4</v>
      </c>
    </row>
    <row r="537" spans="1:6" x14ac:dyDescent="0.15">
      <c r="A537" s="8">
        <v>2008</v>
      </c>
      <c r="B537" s="9">
        <v>39622</v>
      </c>
      <c r="C537" s="10">
        <f>VLOOKUP(A537,_data_elections!$A:$B,2,0)-B537</f>
        <v>134</v>
      </c>
      <c r="D537" s="11">
        <f t="shared" si="8"/>
        <v>53.794642857142861</v>
      </c>
      <c r="E537" s="11">
        <v>48.2</v>
      </c>
      <c r="F537" s="11">
        <v>41.4</v>
      </c>
    </row>
    <row r="538" spans="1:6" x14ac:dyDescent="0.15">
      <c r="A538" s="8">
        <v>2008</v>
      </c>
      <c r="B538" s="9">
        <v>39623</v>
      </c>
      <c r="C538" s="10">
        <f>VLOOKUP(A538,_data_elections!$A:$B,2,0)-B538</f>
        <v>133</v>
      </c>
      <c r="D538" s="11">
        <f t="shared" si="8"/>
        <v>54.208754208754208</v>
      </c>
      <c r="E538" s="11">
        <v>48.3</v>
      </c>
      <c r="F538" s="11">
        <v>40.799999999999997</v>
      </c>
    </row>
    <row r="539" spans="1:6" x14ac:dyDescent="0.15">
      <c r="A539" s="8">
        <v>2008</v>
      </c>
      <c r="B539" s="9">
        <v>39624</v>
      </c>
      <c r="C539" s="10">
        <f>VLOOKUP(A539,_data_elections!$A:$B,2,0)-B539</f>
        <v>132</v>
      </c>
      <c r="D539" s="11">
        <f t="shared" si="8"/>
        <v>53.85474860335195</v>
      </c>
      <c r="E539" s="11">
        <v>48.2</v>
      </c>
      <c r="F539" s="11">
        <v>41.3</v>
      </c>
    </row>
    <row r="540" spans="1:6" x14ac:dyDescent="0.15">
      <c r="A540" s="8">
        <v>2008</v>
      </c>
      <c r="B540" s="9">
        <v>39625</v>
      </c>
      <c r="C540" s="10">
        <f>VLOOKUP(A540,_data_elections!$A:$B,2,0)-B540</f>
        <v>131</v>
      </c>
      <c r="D540" s="11">
        <f t="shared" si="8"/>
        <v>53.828571428571422</v>
      </c>
      <c r="E540" s="11">
        <v>47.1</v>
      </c>
      <c r="F540" s="11">
        <v>40.4</v>
      </c>
    </row>
    <row r="541" spans="1:6" x14ac:dyDescent="0.15">
      <c r="A541" s="8">
        <v>2008</v>
      </c>
      <c r="B541" s="9">
        <v>39626</v>
      </c>
      <c r="C541" s="10">
        <f>VLOOKUP(A541,_data_elections!$A:$B,2,0)-B541</f>
        <v>130</v>
      </c>
      <c r="D541" s="11">
        <f t="shared" si="8"/>
        <v>53.583617747440272</v>
      </c>
      <c r="E541" s="11">
        <v>47.1</v>
      </c>
      <c r="F541" s="11">
        <v>40.799999999999997</v>
      </c>
    </row>
    <row r="542" spans="1:6" x14ac:dyDescent="0.15">
      <c r="A542" s="8">
        <v>2008</v>
      </c>
      <c r="B542" s="9">
        <v>39627</v>
      </c>
      <c r="C542" s="10">
        <f>VLOOKUP(A542,_data_elections!$A:$B,2,0)-B542</f>
        <v>129</v>
      </c>
      <c r="D542" s="11">
        <f t="shared" si="8"/>
        <v>53.70581527936146</v>
      </c>
      <c r="E542" s="11">
        <v>47.1</v>
      </c>
      <c r="F542" s="11">
        <v>40.6</v>
      </c>
    </row>
    <row r="543" spans="1:6" x14ac:dyDescent="0.15">
      <c r="A543" s="8">
        <v>2008</v>
      </c>
      <c r="B543" s="9">
        <v>39628</v>
      </c>
      <c r="C543" s="10">
        <f>VLOOKUP(A543,_data_elections!$A:$B,2,0)-B543</f>
        <v>128</v>
      </c>
      <c r="D543" s="11">
        <f t="shared" si="8"/>
        <v>54.047890535917908</v>
      </c>
      <c r="E543" s="11">
        <v>47.4</v>
      </c>
      <c r="F543" s="11">
        <v>40.299999999999997</v>
      </c>
    </row>
    <row r="544" spans="1:6" x14ac:dyDescent="0.15">
      <c r="A544" s="8">
        <v>2008</v>
      </c>
      <c r="B544" s="9">
        <v>39629</v>
      </c>
      <c r="C544" s="10">
        <f>VLOOKUP(A544,_data_elections!$A:$B,2,0)-B544</f>
        <v>127</v>
      </c>
      <c r="D544" s="11">
        <f t="shared" si="8"/>
        <v>53.837471783295719</v>
      </c>
      <c r="E544" s="11">
        <v>47.7</v>
      </c>
      <c r="F544" s="11">
        <v>40.9</v>
      </c>
    </row>
    <row r="545" spans="1:6" x14ac:dyDescent="0.15">
      <c r="A545" s="8">
        <v>2008</v>
      </c>
      <c r="B545" s="9">
        <v>39630</v>
      </c>
      <c r="C545" s="10">
        <f>VLOOKUP(A545,_data_elections!$A:$B,2,0)-B545</f>
        <v>126</v>
      </c>
      <c r="D545" s="11">
        <f t="shared" si="8"/>
        <v>53.303471444568864</v>
      </c>
      <c r="E545" s="11">
        <v>47.6</v>
      </c>
      <c r="F545" s="11">
        <v>41.7</v>
      </c>
    </row>
    <row r="546" spans="1:6" x14ac:dyDescent="0.15">
      <c r="A546" s="8">
        <v>2008</v>
      </c>
      <c r="B546" s="9">
        <v>39631</v>
      </c>
      <c r="C546" s="10">
        <f>VLOOKUP(A546,_data_elections!$A:$B,2,0)-B546</f>
        <v>125</v>
      </c>
      <c r="D546" s="11">
        <f t="shared" si="8"/>
        <v>53.020134228187906</v>
      </c>
      <c r="E546" s="11">
        <v>47.4</v>
      </c>
      <c r="F546" s="11">
        <v>42</v>
      </c>
    </row>
    <row r="547" spans="1:6" x14ac:dyDescent="0.15">
      <c r="A547" s="8">
        <v>2008</v>
      </c>
      <c r="B547" s="9">
        <v>39632</v>
      </c>
      <c r="C547" s="10">
        <f>VLOOKUP(A547,_data_elections!$A:$B,2,0)-B547</f>
        <v>124</v>
      </c>
      <c r="D547" s="11">
        <f t="shared" si="8"/>
        <v>53.184357541899438</v>
      </c>
      <c r="E547" s="11">
        <v>47.6</v>
      </c>
      <c r="F547" s="11">
        <v>41.9</v>
      </c>
    </row>
    <row r="548" spans="1:6" x14ac:dyDescent="0.15">
      <c r="A548" s="8">
        <v>2008</v>
      </c>
      <c r="B548" s="9">
        <v>39633</v>
      </c>
      <c r="C548" s="10">
        <f>VLOOKUP(A548,_data_elections!$A:$B,2,0)-B548</f>
        <v>123</v>
      </c>
      <c r="D548" s="11">
        <f t="shared" si="8"/>
        <v>53.184357541899438</v>
      </c>
      <c r="E548" s="11">
        <v>47.6</v>
      </c>
      <c r="F548" s="11">
        <v>41.9</v>
      </c>
    </row>
    <row r="549" spans="1:6" x14ac:dyDescent="0.15">
      <c r="A549" s="8">
        <v>2008</v>
      </c>
      <c r="B549" s="9">
        <v>39634</v>
      </c>
      <c r="C549" s="10">
        <f>VLOOKUP(A549,_data_elections!$A:$B,2,0)-B549</f>
        <v>122</v>
      </c>
      <c r="D549" s="11">
        <f t="shared" si="8"/>
        <v>53.121577217962759</v>
      </c>
      <c r="E549" s="11">
        <v>48.5</v>
      </c>
      <c r="F549" s="11">
        <v>42.8</v>
      </c>
    </row>
    <row r="550" spans="1:6" x14ac:dyDescent="0.15">
      <c r="A550" s="8">
        <v>2008</v>
      </c>
      <c r="B550" s="9">
        <v>39635</v>
      </c>
      <c r="C550" s="10">
        <f>VLOOKUP(A550,_data_elections!$A:$B,2,0)-B550</f>
        <v>121</v>
      </c>
      <c r="D550" s="11">
        <f t="shared" si="8"/>
        <v>53.282275711159734</v>
      </c>
      <c r="E550" s="11">
        <v>48.7</v>
      </c>
      <c r="F550" s="11">
        <v>42.7</v>
      </c>
    </row>
    <row r="551" spans="1:6" x14ac:dyDescent="0.15">
      <c r="A551" s="8">
        <v>2008</v>
      </c>
      <c r="B551" s="9">
        <v>39636</v>
      </c>
      <c r="C551" s="10">
        <f>VLOOKUP(A551,_data_elections!$A:$B,2,0)-B551</f>
        <v>120</v>
      </c>
      <c r="D551" s="11">
        <f t="shared" si="8"/>
        <v>53.121577217962759</v>
      </c>
      <c r="E551" s="11">
        <v>48.5</v>
      </c>
      <c r="F551" s="11">
        <v>42.8</v>
      </c>
    </row>
    <row r="552" spans="1:6" x14ac:dyDescent="0.15">
      <c r="A552" s="8">
        <v>2008</v>
      </c>
      <c r="B552" s="9">
        <v>39637</v>
      </c>
      <c r="C552" s="10">
        <f>VLOOKUP(A552,_data_elections!$A:$B,2,0)-B552</f>
        <v>119</v>
      </c>
      <c r="D552" s="11">
        <f t="shared" si="8"/>
        <v>53.018660812294186</v>
      </c>
      <c r="E552" s="11">
        <v>48.3</v>
      </c>
      <c r="F552" s="11">
        <v>42.8</v>
      </c>
    </row>
    <row r="553" spans="1:6" x14ac:dyDescent="0.15">
      <c r="A553" s="8">
        <v>2008</v>
      </c>
      <c r="B553" s="9">
        <v>39638</v>
      </c>
      <c r="C553" s="10">
        <f>VLOOKUP(A553,_data_elections!$A:$B,2,0)-B553</f>
        <v>118</v>
      </c>
      <c r="D553" s="11">
        <f t="shared" si="8"/>
        <v>52.850877192982459</v>
      </c>
      <c r="E553" s="11">
        <v>48.2</v>
      </c>
      <c r="F553" s="11">
        <v>43</v>
      </c>
    </row>
    <row r="554" spans="1:6" x14ac:dyDescent="0.15">
      <c r="A554" s="8">
        <v>2008</v>
      </c>
      <c r="B554" s="9">
        <v>39639</v>
      </c>
      <c r="C554" s="10">
        <f>VLOOKUP(A554,_data_elections!$A:$B,2,0)-B554</f>
        <v>117</v>
      </c>
      <c r="D554" s="11">
        <f t="shared" si="8"/>
        <v>53.031973539140019</v>
      </c>
      <c r="E554" s="11">
        <v>48.1</v>
      </c>
      <c r="F554" s="11">
        <v>42.6</v>
      </c>
    </row>
    <row r="555" spans="1:6" x14ac:dyDescent="0.15">
      <c r="A555" s="8">
        <v>2008</v>
      </c>
      <c r="B555" s="9">
        <v>39640</v>
      </c>
      <c r="C555" s="10">
        <f>VLOOKUP(A555,_data_elections!$A:$B,2,0)-B555</f>
        <v>116</v>
      </c>
      <c r="D555" s="11">
        <f t="shared" si="8"/>
        <v>52.690582959641254</v>
      </c>
      <c r="E555" s="11">
        <v>47</v>
      </c>
      <c r="F555" s="11">
        <v>42.2</v>
      </c>
    </row>
    <row r="556" spans="1:6" x14ac:dyDescent="0.15">
      <c r="A556" s="8">
        <v>2008</v>
      </c>
      <c r="B556" s="9">
        <v>39641</v>
      </c>
      <c r="C556" s="10">
        <f>VLOOKUP(A556,_data_elections!$A:$B,2,0)-B556</f>
        <v>115</v>
      </c>
      <c r="D556" s="11">
        <f t="shared" si="8"/>
        <v>52.348993288590592</v>
      </c>
      <c r="E556" s="11">
        <v>46.8</v>
      </c>
      <c r="F556" s="11">
        <v>42.6</v>
      </c>
    </row>
    <row r="557" spans="1:6" x14ac:dyDescent="0.15">
      <c r="A557" s="8">
        <v>2008</v>
      </c>
      <c r="B557" s="9">
        <v>39642</v>
      </c>
      <c r="C557" s="10">
        <f>VLOOKUP(A557,_data_elections!$A:$B,2,0)-B557</f>
        <v>114</v>
      </c>
      <c r="D557" s="11">
        <f t="shared" si="8"/>
        <v>52.134831460674157</v>
      </c>
      <c r="E557" s="11">
        <v>46.4</v>
      </c>
      <c r="F557" s="11">
        <v>42.6</v>
      </c>
    </row>
    <row r="558" spans="1:6" x14ac:dyDescent="0.15">
      <c r="A558" s="8">
        <v>2008</v>
      </c>
      <c r="B558" s="9">
        <v>39643</v>
      </c>
      <c r="C558" s="10">
        <f>VLOOKUP(A558,_data_elections!$A:$B,2,0)-B558</f>
        <v>113</v>
      </c>
      <c r="D558" s="11">
        <f t="shared" si="8"/>
        <v>52.242152466367706</v>
      </c>
      <c r="E558" s="11">
        <v>46.6</v>
      </c>
      <c r="F558" s="11">
        <v>42.6</v>
      </c>
    </row>
    <row r="559" spans="1:6" x14ac:dyDescent="0.15">
      <c r="A559" s="8">
        <v>2008</v>
      </c>
      <c r="B559" s="9">
        <v>39644</v>
      </c>
      <c r="C559" s="10">
        <f>VLOOKUP(A559,_data_elections!$A:$B,2,0)-B559</f>
        <v>112</v>
      </c>
      <c r="D559" s="11">
        <f t="shared" si="8"/>
        <v>52.513966480446925</v>
      </c>
      <c r="E559" s="11">
        <v>47</v>
      </c>
      <c r="F559" s="11">
        <v>42.5</v>
      </c>
    </row>
    <row r="560" spans="1:6" x14ac:dyDescent="0.15">
      <c r="A560" s="8">
        <v>2008</v>
      </c>
      <c r="B560" s="9">
        <v>39645</v>
      </c>
      <c r="C560" s="10">
        <f>VLOOKUP(A560,_data_elections!$A:$B,2,0)-B560</f>
        <v>111</v>
      </c>
      <c r="D560" s="11">
        <f t="shared" si="8"/>
        <v>52.68456375838926</v>
      </c>
      <c r="E560" s="11">
        <v>47.1</v>
      </c>
      <c r="F560" s="11">
        <v>42.3</v>
      </c>
    </row>
    <row r="561" spans="1:6" x14ac:dyDescent="0.15">
      <c r="A561" s="8">
        <v>2008</v>
      </c>
      <c r="B561" s="9">
        <v>39646</v>
      </c>
      <c r="C561" s="10">
        <f>VLOOKUP(A561,_data_elections!$A:$B,2,0)-B561</f>
        <v>110</v>
      </c>
      <c r="D561" s="11">
        <f t="shared" si="8"/>
        <v>52.337514253135694</v>
      </c>
      <c r="E561" s="11">
        <v>45.9</v>
      </c>
      <c r="F561" s="11">
        <v>41.8</v>
      </c>
    </row>
    <row r="562" spans="1:6" x14ac:dyDescent="0.15">
      <c r="A562" s="8">
        <v>2008</v>
      </c>
      <c r="B562" s="9">
        <v>39647</v>
      </c>
      <c r="C562" s="10">
        <f>VLOOKUP(A562,_data_elections!$A:$B,2,0)-B562</f>
        <v>109</v>
      </c>
      <c r="D562" s="11">
        <f t="shared" si="8"/>
        <v>52.337514253135694</v>
      </c>
      <c r="E562" s="11">
        <v>45.9</v>
      </c>
      <c r="F562" s="11">
        <v>41.8</v>
      </c>
    </row>
    <row r="563" spans="1:6" x14ac:dyDescent="0.15">
      <c r="A563" s="8">
        <v>2008</v>
      </c>
      <c r="B563" s="9">
        <v>39648</v>
      </c>
      <c r="C563" s="10">
        <f>VLOOKUP(A563,_data_elections!$A:$B,2,0)-B563</f>
        <v>108</v>
      </c>
      <c r="D563" s="11">
        <f t="shared" si="8"/>
        <v>52.402745995423338</v>
      </c>
      <c r="E563" s="11">
        <v>45.8</v>
      </c>
      <c r="F563" s="11">
        <v>41.6</v>
      </c>
    </row>
    <row r="564" spans="1:6" x14ac:dyDescent="0.15">
      <c r="A564" s="8">
        <v>2008</v>
      </c>
      <c r="B564" s="9">
        <v>39649</v>
      </c>
      <c r="C564" s="10">
        <f>VLOOKUP(A564,_data_elections!$A:$B,2,0)-B564</f>
        <v>107</v>
      </c>
      <c r="D564" s="11">
        <f t="shared" si="8"/>
        <v>52.577319587628871</v>
      </c>
      <c r="E564" s="11">
        <v>45.9</v>
      </c>
      <c r="F564" s="11">
        <v>41.4</v>
      </c>
    </row>
    <row r="565" spans="1:6" x14ac:dyDescent="0.15">
      <c r="A565" s="8">
        <v>2008</v>
      </c>
      <c r="B565" s="9">
        <v>39650</v>
      </c>
      <c r="C565" s="10">
        <f>VLOOKUP(A565,_data_elections!$A:$B,2,0)-B565</f>
        <v>106</v>
      </c>
      <c r="D565" s="11">
        <f t="shared" si="8"/>
        <v>52.69186712485682</v>
      </c>
      <c r="E565" s="11">
        <v>46</v>
      </c>
      <c r="F565" s="11">
        <v>41.3</v>
      </c>
    </row>
    <row r="566" spans="1:6" x14ac:dyDescent="0.15">
      <c r="A566" s="8">
        <v>2008</v>
      </c>
      <c r="B566" s="9">
        <v>39651</v>
      </c>
      <c r="C566" s="10">
        <f>VLOOKUP(A566,_data_elections!$A:$B,2,0)-B566</f>
        <v>105</v>
      </c>
      <c r="D566" s="11">
        <f t="shared" si="8"/>
        <v>52.462772050400922</v>
      </c>
      <c r="E566" s="11">
        <v>45.8</v>
      </c>
      <c r="F566" s="11">
        <v>41.5</v>
      </c>
    </row>
    <row r="567" spans="1:6" x14ac:dyDescent="0.15">
      <c r="A567" s="8">
        <v>2008</v>
      </c>
      <c r="B567" s="9">
        <v>39652</v>
      </c>
      <c r="C567" s="10">
        <f>VLOOKUP(A567,_data_elections!$A:$B,2,0)-B567</f>
        <v>104</v>
      </c>
      <c r="D567" s="11">
        <f t="shared" si="8"/>
        <v>52.745995423340965</v>
      </c>
      <c r="E567" s="11">
        <v>46.1</v>
      </c>
      <c r="F567" s="11">
        <v>41.3</v>
      </c>
    </row>
    <row r="568" spans="1:6" x14ac:dyDescent="0.15">
      <c r="A568" s="8">
        <v>2008</v>
      </c>
      <c r="B568" s="9">
        <v>39653</v>
      </c>
      <c r="C568" s="10">
        <f>VLOOKUP(A568,_data_elections!$A:$B,2,0)-B568</f>
        <v>103</v>
      </c>
      <c r="D568" s="11">
        <f t="shared" si="8"/>
        <v>52.272727272727273</v>
      </c>
      <c r="E568" s="11">
        <v>46</v>
      </c>
      <c r="F568" s="11">
        <v>42</v>
      </c>
    </row>
    <row r="569" spans="1:6" x14ac:dyDescent="0.15">
      <c r="A569" s="8">
        <v>2008</v>
      </c>
      <c r="B569" s="9">
        <v>39654</v>
      </c>
      <c r="C569" s="10">
        <f>VLOOKUP(A569,_data_elections!$A:$B,2,0)-B569</f>
        <v>102</v>
      </c>
      <c r="D569" s="11">
        <f t="shared" si="8"/>
        <v>52.72727272727272</v>
      </c>
      <c r="E569" s="11">
        <v>46.4</v>
      </c>
      <c r="F569" s="11">
        <v>41.6</v>
      </c>
    </row>
    <row r="570" spans="1:6" x14ac:dyDescent="0.15">
      <c r="A570" s="8">
        <v>2008</v>
      </c>
      <c r="B570" s="9">
        <v>39655</v>
      </c>
      <c r="C570" s="10">
        <f>VLOOKUP(A570,_data_elections!$A:$B,2,0)-B570</f>
        <v>101</v>
      </c>
      <c r="D570" s="11">
        <f t="shared" si="8"/>
        <v>52.721088435374156</v>
      </c>
      <c r="E570" s="11">
        <v>46.5</v>
      </c>
      <c r="F570" s="11">
        <v>41.7</v>
      </c>
    </row>
    <row r="571" spans="1:6" x14ac:dyDescent="0.15">
      <c r="A571" s="8">
        <v>2008</v>
      </c>
      <c r="B571" s="9">
        <v>39656</v>
      </c>
      <c r="C571" s="10">
        <f>VLOOKUP(A571,_data_elections!$A:$B,2,0)-B571</f>
        <v>100</v>
      </c>
      <c r="D571" s="11">
        <f t="shared" si="8"/>
        <v>52.828054298642535</v>
      </c>
      <c r="E571" s="11">
        <v>46.7</v>
      </c>
      <c r="F571" s="11">
        <v>41.7</v>
      </c>
    </row>
    <row r="572" spans="1:6" x14ac:dyDescent="0.15">
      <c r="A572" s="8">
        <v>2008</v>
      </c>
      <c r="B572" s="9">
        <v>39657</v>
      </c>
      <c r="C572" s="10">
        <f>VLOOKUP(A572,_data_elections!$A:$B,2,0)-B572</f>
        <v>99</v>
      </c>
      <c r="D572" s="11">
        <f t="shared" si="8"/>
        <v>51.781737193763924</v>
      </c>
      <c r="E572" s="11">
        <v>46.5</v>
      </c>
      <c r="F572" s="11">
        <v>43.3</v>
      </c>
    </row>
    <row r="573" spans="1:6" x14ac:dyDescent="0.15">
      <c r="A573" s="8">
        <v>2008</v>
      </c>
      <c r="B573" s="9">
        <v>39658</v>
      </c>
      <c r="C573" s="10">
        <f>VLOOKUP(A573,_data_elections!$A:$B,2,0)-B573</f>
        <v>98</v>
      </c>
      <c r="D573" s="11">
        <f t="shared" si="8"/>
        <v>51.390433815350391</v>
      </c>
      <c r="E573" s="11">
        <v>46.2</v>
      </c>
      <c r="F573" s="11">
        <v>43.7</v>
      </c>
    </row>
    <row r="574" spans="1:6" x14ac:dyDescent="0.15">
      <c r="A574" s="8">
        <v>2008</v>
      </c>
      <c r="B574" s="9">
        <v>39659</v>
      </c>
      <c r="C574" s="10">
        <f>VLOOKUP(A574,_data_elections!$A:$B,2,0)-B574</f>
        <v>97</v>
      </c>
      <c r="D574" s="11">
        <f t="shared" si="8"/>
        <v>51.651982378854619</v>
      </c>
      <c r="E574" s="11">
        <v>46.9</v>
      </c>
      <c r="F574" s="11">
        <v>43.9</v>
      </c>
    </row>
    <row r="575" spans="1:6" x14ac:dyDescent="0.15">
      <c r="A575" s="8">
        <v>2008</v>
      </c>
      <c r="B575" s="9">
        <v>39660</v>
      </c>
      <c r="C575" s="10">
        <f>VLOOKUP(A575,_data_elections!$A:$B,2,0)-B575</f>
        <v>96</v>
      </c>
      <c r="D575" s="11">
        <f t="shared" si="8"/>
        <v>51.598676957001111</v>
      </c>
      <c r="E575" s="11">
        <v>46.8</v>
      </c>
      <c r="F575" s="11">
        <v>43.9</v>
      </c>
    </row>
    <row r="576" spans="1:6" x14ac:dyDescent="0.15">
      <c r="A576" s="8">
        <v>2008</v>
      </c>
      <c r="B576" s="9">
        <v>39661</v>
      </c>
      <c r="C576" s="10">
        <f>VLOOKUP(A576,_data_elections!$A:$B,2,0)-B576</f>
        <v>95</v>
      </c>
      <c r="D576" s="11">
        <f t="shared" si="8"/>
        <v>51.438053097345126</v>
      </c>
      <c r="E576" s="11">
        <v>46.5</v>
      </c>
      <c r="F576" s="11">
        <v>43.9</v>
      </c>
    </row>
    <row r="577" spans="1:6" x14ac:dyDescent="0.15">
      <c r="A577" s="8">
        <v>2008</v>
      </c>
      <c r="B577" s="9">
        <v>39662</v>
      </c>
      <c r="C577" s="10">
        <f>VLOOKUP(A577,_data_elections!$A:$B,2,0)-B577</f>
        <v>94</v>
      </c>
      <c r="D577" s="11">
        <f t="shared" si="8"/>
        <v>51.438053097345126</v>
      </c>
      <c r="E577" s="11">
        <v>46.5</v>
      </c>
      <c r="F577" s="11">
        <v>43.9</v>
      </c>
    </row>
    <row r="578" spans="1:6" x14ac:dyDescent="0.15">
      <c r="A578" s="8">
        <v>2008</v>
      </c>
      <c r="B578" s="9">
        <v>39663</v>
      </c>
      <c r="C578" s="10">
        <f>VLOOKUP(A578,_data_elections!$A:$B,2,0)-B578</f>
        <v>93</v>
      </c>
      <c r="D578" s="11">
        <f t="shared" ref="D578:D641" si="9">E578/(E578+F578)*100</f>
        <v>51.491712707182323</v>
      </c>
      <c r="E578" s="11">
        <v>46.6</v>
      </c>
      <c r="F578" s="11">
        <v>43.9</v>
      </c>
    </row>
    <row r="579" spans="1:6" x14ac:dyDescent="0.15">
      <c r="A579" s="8">
        <v>2008</v>
      </c>
      <c r="B579" s="9">
        <v>39664</v>
      </c>
      <c r="C579" s="10">
        <f>VLOOKUP(A579,_data_elections!$A:$B,2,0)-B579</f>
        <v>92</v>
      </c>
      <c r="D579" s="11">
        <f t="shared" si="9"/>
        <v>51.265126512651257</v>
      </c>
      <c r="E579" s="11">
        <v>46.6</v>
      </c>
      <c r="F579" s="11">
        <v>44.3</v>
      </c>
    </row>
    <row r="580" spans="1:6" x14ac:dyDescent="0.15">
      <c r="A580" s="8">
        <v>2008</v>
      </c>
      <c r="B580" s="9">
        <v>39665</v>
      </c>
      <c r="C580" s="10">
        <f>VLOOKUP(A580,_data_elections!$A:$B,2,0)-B580</f>
        <v>91</v>
      </c>
      <c r="D580" s="11">
        <f t="shared" si="9"/>
        <v>51.525054466230934</v>
      </c>
      <c r="E580" s="11">
        <v>47.3</v>
      </c>
      <c r="F580" s="11">
        <v>44.5</v>
      </c>
    </row>
    <row r="581" spans="1:6" x14ac:dyDescent="0.15">
      <c r="A581" s="8">
        <v>2008</v>
      </c>
      <c r="B581" s="9">
        <v>39666</v>
      </c>
      <c r="C581" s="10">
        <f>VLOOKUP(A581,_data_elections!$A:$B,2,0)-B581</f>
        <v>90</v>
      </c>
      <c r="D581" s="11">
        <f t="shared" si="9"/>
        <v>51.937984496124031</v>
      </c>
      <c r="E581" s="11">
        <v>46.9</v>
      </c>
      <c r="F581" s="11">
        <v>43.4</v>
      </c>
    </row>
    <row r="582" spans="1:6" x14ac:dyDescent="0.15">
      <c r="A582" s="8">
        <v>2008</v>
      </c>
      <c r="B582" s="9">
        <v>39667</v>
      </c>
      <c r="C582" s="10">
        <f>VLOOKUP(A582,_data_elections!$A:$B,2,0)-B582</f>
        <v>89</v>
      </c>
      <c r="D582" s="11">
        <f t="shared" si="9"/>
        <v>51.995565410199561</v>
      </c>
      <c r="E582" s="11">
        <v>46.9</v>
      </c>
      <c r="F582" s="11">
        <v>43.3</v>
      </c>
    </row>
    <row r="583" spans="1:6" x14ac:dyDescent="0.15">
      <c r="A583" s="8">
        <v>2008</v>
      </c>
      <c r="B583" s="9">
        <v>39668</v>
      </c>
      <c r="C583" s="10">
        <f>VLOOKUP(A583,_data_elections!$A:$B,2,0)-B583</f>
        <v>88</v>
      </c>
      <c r="D583" s="11">
        <f t="shared" si="9"/>
        <v>51.995565410199561</v>
      </c>
      <c r="E583" s="11">
        <v>46.9</v>
      </c>
      <c r="F583" s="11">
        <v>43.3</v>
      </c>
    </row>
    <row r="584" spans="1:6" x14ac:dyDescent="0.15">
      <c r="A584" s="8">
        <v>2008</v>
      </c>
      <c r="B584" s="9">
        <v>39669</v>
      </c>
      <c r="C584" s="10">
        <f>VLOOKUP(A584,_data_elections!$A:$B,2,0)-B584</f>
        <v>87</v>
      </c>
      <c r="D584" s="11">
        <f t="shared" si="9"/>
        <v>51.995565410199561</v>
      </c>
      <c r="E584" s="11">
        <v>46.9</v>
      </c>
      <c r="F584" s="11">
        <v>43.3</v>
      </c>
    </row>
    <row r="585" spans="1:6" x14ac:dyDescent="0.15">
      <c r="A585" s="8">
        <v>2008</v>
      </c>
      <c r="B585" s="9">
        <v>39670</v>
      </c>
      <c r="C585" s="10">
        <f>VLOOKUP(A585,_data_elections!$A:$B,2,0)-B585</f>
        <v>86</v>
      </c>
      <c r="D585" s="11">
        <f t="shared" si="9"/>
        <v>52.477477477477471</v>
      </c>
      <c r="E585" s="11">
        <v>46.6</v>
      </c>
      <c r="F585" s="11">
        <v>42.2</v>
      </c>
    </row>
    <row r="586" spans="1:6" x14ac:dyDescent="0.15">
      <c r="A586" s="8">
        <v>2008</v>
      </c>
      <c r="B586" s="9">
        <v>39671</v>
      </c>
      <c r="C586" s="10">
        <f>VLOOKUP(A586,_data_elections!$A:$B,2,0)-B586</f>
        <v>85</v>
      </c>
      <c r="D586" s="11">
        <f t="shared" si="9"/>
        <v>52.702702702702695</v>
      </c>
      <c r="E586" s="11">
        <v>46.8</v>
      </c>
      <c r="F586" s="11">
        <v>42</v>
      </c>
    </row>
    <row r="587" spans="1:6" x14ac:dyDescent="0.15">
      <c r="A587" s="8">
        <v>2008</v>
      </c>
      <c r="B587" s="9">
        <v>39672</v>
      </c>
      <c r="C587" s="10">
        <f>VLOOKUP(A587,_data_elections!$A:$B,2,0)-B587</f>
        <v>84</v>
      </c>
      <c r="D587" s="11">
        <f t="shared" si="9"/>
        <v>52.702702702702695</v>
      </c>
      <c r="E587" s="11">
        <v>46.8</v>
      </c>
      <c r="F587" s="11">
        <v>42</v>
      </c>
    </row>
    <row r="588" spans="1:6" x14ac:dyDescent="0.15">
      <c r="A588" s="8">
        <v>2008</v>
      </c>
      <c r="B588" s="9">
        <v>39673</v>
      </c>
      <c r="C588" s="10">
        <f>VLOOKUP(A588,_data_elections!$A:$B,2,0)-B588</f>
        <v>83</v>
      </c>
      <c r="D588" s="11">
        <f t="shared" si="9"/>
        <v>52.584269662921344</v>
      </c>
      <c r="E588" s="11">
        <v>46.8</v>
      </c>
      <c r="F588" s="11">
        <v>42.2</v>
      </c>
    </row>
    <row r="589" spans="1:6" x14ac:dyDescent="0.15">
      <c r="A589" s="8">
        <v>2008</v>
      </c>
      <c r="B589" s="9">
        <v>39674</v>
      </c>
      <c r="C589" s="10">
        <f>VLOOKUP(A589,_data_elections!$A:$B,2,0)-B589</f>
        <v>82</v>
      </c>
      <c r="D589" s="11">
        <f t="shared" si="9"/>
        <v>52.397260273972599</v>
      </c>
      <c r="E589" s="11">
        <v>45.9</v>
      </c>
      <c r="F589" s="11">
        <v>41.7</v>
      </c>
    </row>
    <row r="590" spans="1:6" x14ac:dyDescent="0.15">
      <c r="A590" s="8">
        <v>2008</v>
      </c>
      <c r="B590" s="9">
        <v>39675</v>
      </c>
      <c r="C590" s="10">
        <f>VLOOKUP(A590,_data_elections!$A:$B,2,0)-B590</f>
        <v>81</v>
      </c>
      <c r="D590" s="11">
        <f t="shared" si="9"/>
        <v>52.013808975834294</v>
      </c>
      <c r="E590" s="11">
        <v>45.2</v>
      </c>
      <c r="F590" s="11">
        <v>41.7</v>
      </c>
    </row>
    <row r="591" spans="1:6" x14ac:dyDescent="0.15">
      <c r="A591" s="8">
        <v>2008</v>
      </c>
      <c r="B591" s="9">
        <v>39676</v>
      </c>
      <c r="C591" s="10">
        <f>VLOOKUP(A591,_data_elections!$A:$B,2,0)-B591</f>
        <v>80</v>
      </c>
      <c r="D591" s="11">
        <f t="shared" si="9"/>
        <v>51.843317972350235</v>
      </c>
      <c r="E591" s="11">
        <v>45</v>
      </c>
      <c r="F591" s="11">
        <v>41.8</v>
      </c>
    </row>
    <row r="592" spans="1:6" x14ac:dyDescent="0.15">
      <c r="A592" s="8">
        <v>2008</v>
      </c>
      <c r="B592" s="9">
        <v>39677</v>
      </c>
      <c r="C592" s="10">
        <f>VLOOKUP(A592,_data_elections!$A:$B,2,0)-B592</f>
        <v>79</v>
      </c>
      <c r="D592" s="11">
        <f t="shared" si="9"/>
        <v>51.834862385321102</v>
      </c>
      <c r="E592" s="11">
        <v>45.2</v>
      </c>
      <c r="F592" s="11">
        <v>42</v>
      </c>
    </row>
    <row r="593" spans="1:6" x14ac:dyDescent="0.15">
      <c r="A593" s="8">
        <v>2008</v>
      </c>
      <c r="B593" s="9">
        <v>39678</v>
      </c>
      <c r="C593" s="10">
        <f>VLOOKUP(A593,_data_elections!$A:$B,2,0)-B593</f>
        <v>78</v>
      </c>
      <c r="D593" s="11">
        <f t="shared" si="9"/>
        <v>52.064220183486242</v>
      </c>
      <c r="E593" s="11">
        <v>45.4</v>
      </c>
      <c r="F593" s="11">
        <v>41.8</v>
      </c>
    </row>
    <row r="594" spans="1:6" x14ac:dyDescent="0.15">
      <c r="A594" s="8">
        <v>2008</v>
      </c>
      <c r="B594" s="9">
        <v>39679</v>
      </c>
      <c r="C594" s="10">
        <f>VLOOKUP(A594,_data_elections!$A:$B,2,0)-B594</f>
        <v>77</v>
      </c>
      <c r="D594" s="11">
        <f t="shared" si="9"/>
        <v>51.70454545454546</v>
      </c>
      <c r="E594" s="11">
        <v>45.5</v>
      </c>
      <c r="F594" s="11">
        <v>42.5</v>
      </c>
    </row>
    <row r="595" spans="1:6" x14ac:dyDescent="0.15">
      <c r="A595" s="8">
        <v>2008</v>
      </c>
      <c r="B595" s="9">
        <v>39680</v>
      </c>
      <c r="C595" s="10">
        <f>VLOOKUP(A595,_data_elections!$A:$B,2,0)-B595</f>
        <v>76</v>
      </c>
      <c r="D595" s="11">
        <f t="shared" si="9"/>
        <v>50.674157303370791</v>
      </c>
      <c r="E595" s="11">
        <v>45.1</v>
      </c>
      <c r="F595" s="11">
        <v>43.9</v>
      </c>
    </row>
    <row r="596" spans="1:6" x14ac:dyDescent="0.15">
      <c r="A596" s="8">
        <v>2008</v>
      </c>
      <c r="B596" s="9">
        <v>39681</v>
      </c>
      <c r="C596" s="10">
        <f>VLOOKUP(A596,_data_elections!$A:$B,2,0)-B596</f>
        <v>75</v>
      </c>
      <c r="D596" s="11">
        <f t="shared" si="9"/>
        <v>50.849377123442807</v>
      </c>
      <c r="E596" s="11">
        <v>44.9</v>
      </c>
      <c r="F596" s="11">
        <v>43.4</v>
      </c>
    </row>
    <row r="597" spans="1:6" x14ac:dyDescent="0.15">
      <c r="A597" s="8">
        <v>2008</v>
      </c>
      <c r="B597" s="9">
        <v>39682</v>
      </c>
      <c r="C597" s="10">
        <f>VLOOKUP(A597,_data_elections!$A:$B,2,0)-B597</f>
        <v>74</v>
      </c>
      <c r="D597" s="11">
        <f t="shared" si="9"/>
        <v>50.793650793650805</v>
      </c>
      <c r="E597" s="11">
        <v>44.8</v>
      </c>
      <c r="F597" s="11">
        <v>43.4</v>
      </c>
    </row>
    <row r="598" spans="1:6" x14ac:dyDescent="0.15">
      <c r="A598" s="8">
        <v>2008</v>
      </c>
      <c r="B598" s="9">
        <v>39683</v>
      </c>
      <c r="C598" s="10">
        <f>VLOOKUP(A598,_data_elections!$A:$B,2,0)-B598</f>
        <v>73</v>
      </c>
      <c r="D598" s="11">
        <f t="shared" si="9"/>
        <v>50.904977375565608</v>
      </c>
      <c r="E598" s="11">
        <v>45</v>
      </c>
      <c r="F598" s="11">
        <v>43.4</v>
      </c>
    </row>
    <row r="599" spans="1:6" x14ac:dyDescent="0.15">
      <c r="A599" s="8">
        <v>2008</v>
      </c>
      <c r="B599" s="9">
        <v>39684</v>
      </c>
      <c r="C599" s="10">
        <f>VLOOKUP(A599,_data_elections!$A:$B,2,0)-B599</f>
        <v>72</v>
      </c>
      <c r="D599" s="11">
        <f t="shared" si="9"/>
        <v>50.947603121516174</v>
      </c>
      <c r="E599" s="11">
        <v>45.7</v>
      </c>
      <c r="F599" s="11">
        <v>44</v>
      </c>
    </row>
    <row r="600" spans="1:6" x14ac:dyDescent="0.15">
      <c r="A600" s="8">
        <v>2008</v>
      </c>
      <c r="B600" s="9">
        <v>39685</v>
      </c>
      <c r="C600" s="10">
        <f>VLOOKUP(A600,_data_elections!$A:$B,2,0)-B600</f>
        <v>71</v>
      </c>
      <c r="D600" s="11">
        <f t="shared" si="9"/>
        <v>50.894854586129746</v>
      </c>
      <c r="E600" s="11">
        <v>45.5</v>
      </c>
      <c r="F600" s="11">
        <v>43.9</v>
      </c>
    </row>
    <row r="601" spans="1:6" x14ac:dyDescent="0.15">
      <c r="A601" s="8">
        <v>2008</v>
      </c>
      <c r="B601" s="9">
        <v>39686</v>
      </c>
      <c r="C601" s="10">
        <f>VLOOKUP(A601,_data_elections!$A:$B,2,0)-B601</f>
        <v>70</v>
      </c>
      <c r="D601" s="11">
        <f t="shared" si="9"/>
        <v>50.947603121516174</v>
      </c>
      <c r="E601" s="11">
        <v>45.7</v>
      </c>
      <c r="F601" s="11">
        <v>44</v>
      </c>
    </row>
    <row r="602" spans="1:6" x14ac:dyDescent="0.15">
      <c r="A602" s="8">
        <v>2008</v>
      </c>
      <c r="B602" s="9">
        <v>39687</v>
      </c>
      <c r="C602" s="10">
        <f>VLOOKUP(A602,_data_elections!$A:$B,2,0)-B602</f>
        <v>69</v>
      </c>
      <c r="D602" s="11">
        <f t="shared" si="9"/>
        <v>50.98684210526315</v>
      </c>
      <c r="E602" s="11">
        <v>46.5</v>
      </c>
      <c r="F602" s="11">
        <v>44.7</v>
      </c>
    </row>
    <row r="603" spans="1:6" x14ac:dyDescent="0.15">
      <c r="A603" s="8">
        <v>2008</v>
      </c>
      <c r="B603" s="9">
        <v>39688</v>
      </c>
      <c r="C603" s="10">
        <f>VLOOKUP(A603,_data_elections!$A:$B,2,0)-B603</f>
        <v>68</v>
      </c>
      <c r="D603" s="11">
        <f t="shared" si="9"/>
        <v>51.58469945355192</v>
      </c>
      <c r="E603" s="11">
        <v>47.2</v>
      </c>
      <c r="F603" s="11">
        <v>44.3</v>
      </c>
    </row>
    <row r="604" spans="1:6" x14ac:dyDescent="0.15">
      <c r="A604" s="8">
        <v>2008</v>
      </c>
      <c r="B604" s="9">
        <v>39689</v>
      </c>
      <c r="C604" s="10">
        <f>VLOOKUP(A604,_data_elections!$A:$B,2,0)-B604</f>
        <v>67</v>
      </c>
      <c r="D604" s="11">
        <f t="shared" si="9"/>
        <v>52.131147540983612</v>
      </c>
      <c r="E604" s="11">
        <v>47.7</v>
      </c>
      <c r="F604" s="11">
        <v>43.8</v>
      </c>
    </row>
    <row r="605" spans="1:6" x14ac:dyDescent="0.15">
      <c r="A605" s="8">
        <v>2008</v>
      </c>
      <c r="B605" s="9">
        <v>39690</v>
      </c>
      <c r="C605" s="10">
        <f>VLOOKUP(A605,_data_elections!$A:$B,2,0)-B605</f>
        <v>66</v>
      </c>
      <c r="D605" s="11">
        <f t="shared" si="9"/>
        <v>52.131147540983612</v>
      </c>
      <c r="E605" s="11">
        <v>47.7</v>
      </c>
      <c r="F605" s="11">
        <v>43.8</v>
      </c>
    </row>
    <row r="606" spans="1:6" x14ac:dyDescent="0.15">
      <c r="A606" s="8">
        <v>2008</v>
      </c>
      <c r="B606" s="9">
        <v>39691</v>
      </c>
      <c r="C606" s="10">
        <f>VLOOKUP(A606,_data_elections!$A:$B,2,0)-B606</f>
        <v>65</v>
      </c>
      <c r="D606" s="11">
        <f t="shared" si="9"/>
        <v>51.851851851851848</v>
      </c>
      <c r="E606" s="11">
        <v>47.6</v>
      </c>
      <c r="F606" s="11">
        <v>44.2</v>
      </c>
    </row>
    <row r="607" spans="1:6" x14ac:dyDescent="0.15">
      <c r="A607" s="8">
        <v>2008</v>
      </c>
      <c r="B607" s="9">
        <v>39692</v>
      </c>
      <c r="C607" s="10">
        <f>VLOOKUP(A607,_data_elections!$A:$B,2,0)-B607</f>
        <v>64</v>
      </c>
      <c r="D607" s="11">
        <f t="shared" si="9"/>
        <v>52.416756176154678</v>
      </c>
      <c r="E607" s="11">
        <v>48.8</v>
      </c>
      <c r="F607" s="11">
        <v>44.3</v>
      </c>
    </row>
    <row r="608" spans="1:6" x14ac:dyDescent="0.15">
      <c r="A608" s="8">
        <v>2008</v>
      </c>
      <c r="B608" s="9">
        <v>39693</v>
      </c>
      <c r="C608" s="10">
        <f>VLOOKUP(A608,_data_elections!$A:$B,2,0)-B608</f>
        <v>63</v>
      </c>
      <c r="D608" s="11">
        <f t="shared" si="9"/>
        <v>53.478260869565219</v>
      </c>
      <c r="E608" s="11">
        <v>49.2</v>
      </c>
      <c r="F608" s="11">
        <v>42.8</v>
      </c>
    </row>
    <row r="609" spans="1:6" x14ac:dyDescent="0.15">
      <c r="A609" s="8">
        <v>2008</v>
      </c>
      <c r="B609" s="9">
        <v>39694</v>
      </c>
      <c r="C609" s="10">
        <f>VLOOKUP(A609,_data_elections!$A:$B,2,0)-B609</f>
        <v>62</v>
      </c>
      <c r="D609" s="11">
        <f t="shared" si="9"/>
        <v>53.159041394335517</v>
      </c>
      <c r="E609" s="11">
        <v>48.8</v>
      </c>
      <c r="F609" s="11">
        <v>43</v>
      </c>
    </row>
    <row r="610" spans="1:6" x14ac:dyDescent="0.15">
      <c r="A610" s="8">
        <v>2008</v>
      </c>
      <c r="B610" s="9">
        <v>39695</v>
      </c>
      <c r="C610" s="10">
        <f>VLOOKUP(A610,_data_elections!$A:$B,2,0)-B610</f>
        <v>61</v>
      </c>
      <c r="D610" s="11">
        <f t="shared" si="9"/>
        <v>52.42290748898678</v>
      </c>
      <c r="E610" s="11">
        <v>47.6</v>
      </c>
      <c r="F610" s="11">
        <v>43.2</v>
      </c>
    </row>
    <row r="611" spans="1:6" x14ac:dyDescent="0.15">
      <c r="A611" s="8">
        <v>2008</v>
      </c>
      <c r="B611" s="9">
        <v>39696</v>
      </c>
      <c r="C611" s="10">
        <f>VLOOKUP(A611,_data_elections!$A:$B,2,0)-B611</f>
        <v>60</v>
      </c>
      <c r="D611" s="11">
        <f t="shared" si="9"/>
        <v>51.434878587196472</v>
      </c>
      <c r="E611" s="11">
        <v>46.6</v>
      </c>
      <c r="F611" s="11">
        <v>44</v>
      </c>
    </row>
    <row r="612" spans="1:6" x14ac:dyDescent="0.15">
      <c r="A612" s="8">
        <v>2008</v>
      </c>
      <c r="B612" s="9">
        <v>39697</v>
      </c>
      <c r="C612" s="10">
        <f>VLOOKUP(A612,_data_elections!$A:$B,2,0)-B612</f>
        <v>59</v>
      </c>
      <c r="D612" s="11">
        <f t="shared" si="9"/>
        <v>51.321585903083701</v>
      </c>
      <c r="E612" s="11">
        <v>46.6</v>
      </c>
      <c r="F612" s="11">
        <v>44.2</v>
      </c>
    </row>
    <row r="613" spans="1:6" x14ac:dyDescent="0.15">
      <c r="A613" s="8">
        <v>2008</v>
      </c>
      <c r="B613" s="9">
        <v>39698</v>
      </c>
      <c r="C613" s="10">
        <f>VLOOKUP(A613,_data_elections!$A:$B,2,0)-B613</f>
        <v>58</v>
      </c>
      <c r="D613" s="11">
        <f t="shared" si="9"/>
        <v>49.458874458874455</v>
      </c>
      <c r="E613" s="11">
        <v>45.7</v>
      </c>
      <c r="F613" s="11">
        <v>46.7</v>
      </c>
    </row>
    <row r="614" spans="1:6" x14ac:dyDescent="0.15">
      <c r="A614" s="8">
        <v>2008</v>
      </c>
      <c r="B614" s="9">
        <v>39699</v>
      </c>
      <c r="C614" s="10">
        <f>VLOOKUP(A614,_data_elections!$A:$B,2,0)-B614</f>
        <v>57</v>
      </c>
      <c r="D614" s="11">
        <f t="shared" si="9"/>
        <v>48.45250800426895</v>
      </c>
      <c r="E614" s="11">
        <v>45.4</v>
      </c>
      <c r="F614" s="11">
        <v>48.3</v>
      </c>
    </row>
    <row r="615" spans="1:6" x14ac:dyDescent="0.15">
      <c r="A615" s="8">
        <v>2008</v>
      </c>
      <c r="B615" s="9">
        <v>39700</v>
      </c>
      <c r="C615" s="10">
        <f>VLOOKUP(A615,_data_elections!$A:$B,2,0)-B615</f>
        <v>56</v>
      </c>
      <c r="D615" s="11">
        <f t="shared" si="9"/>
        <v>48.717948717948723</v>
      </c>
      <c r="E615" s="11">
        <v>45.6</v>
      </c>
      <c r="F615" s="11">
        <v>48</v>
      </c>
    </row>
    <row r="616" spans="1:6" x14ac:dyDescent="0.15">
      <c r="A616" s="8">
        <v>2008</v>
      </c>
      <c r="B616" s="9">
        <v>39701</v>
      </c>
      <c r="C616" s="10">
        <f>VLOOKUP(A616,_data_elections!$A:$B,2,0)-B616</f>
        <v>55</v>
      </c>
      <c r="D616" s="11">
        <f t="shared" si="9"/>
        <v>48.812095032397416</v>
      </c>
      <c r="E616" s="11">
        <v>45.2</v>
      </c>
      <c r="F616" s="11">
        <v>47.4</v>
      </c>
    </row>
    <row r="617" spans="1:6" x14ac:dyDescent="0.15">
      <c r="A617" s="8">
        <v>2008</v>
      </c>
      <c r="B617" s="9">
        <v>39702</v>
      </c>
      <c r="C617" s="10">
        <f>VLOOKUP(A617,_data_elections!$A:$B,2,0)-B617</f>
        <v>54</v>
      </c>
      <c r="D617" s="11">
        <f t="shared" si="9"/>
        <v>48.65446716899892</v>
      </c>
      <c r="E617" s="11">
        <v>45.2</v>
      </c>
      <c r="F617" s="11">
        <v>47.7</v>
      </c>
    </row>
    <row r="618" spans="1:6" x14ac:dyDescent="0.15">
      <c r="A618" s="8">
        <v>2008</v>
      </c>
      <c r="B618" s="9">
        <v>39703</v>
      </c>
      <c r="C618" s="10">
        <f>VLOOKUP(A618,_data_elections!$A:$B,2,0)-B618</f>
        <v>53</v>
      </c>
      <c r="D618" s="11">
        <f t="shared" si="9"/>
        <v>48.756756756756758</v>
      </c>
      <c r="E618" s="11">
        <v>45.1</v>
      </c>
      <c r="F618" s="11">
        <v>47.4</v>
      </c>
    </row>
    <row r="619" spans="1:6" x14ac:dyDescent="0.15">
      <c r="A619" s="8">
        <v>2008</v>
      </c>
      <c r="B619" s="9">
        <v>39704</v>
      </c>
      <c r="C619" s="10">
        <f>VLOOKUP(A619,_data_elections!$A:$B,2,0)-B619</f>
        <v>52</v>
      </c>
      <c r="D619" s="11">
        <f t="shared" si="9"/>
        <v>48.701298701298704</v>
      </c>
      <c r="E619" s="11">
        <v>45</v>
      </c>
      <c r="F619" s="11">
        <v>47.4</v>
      </c>
    </row>
    <row r="620" spans="1:6" x14ac:dyDescent="0.15">
      <c r="A620" s="8">
        <v>2008</v>
      </c>
      <c r="B620" s="9">
        <v>39705</v>
      </c>
      <c r="C620" s="10">
        <f>VLOOKUP(A620,_data_elections!$A:$B,2,0)-B620</f>
        <v>51</v>
      </c>
      <c r="D620" s="11">
        <f t="shared" si="9"/>
        <v>48.867313915857608</v>
      </c>
      <c r="E620" s="11">
        <v>45.3</v>
      </c>
      <c r="F620" s="11">
        <v>47.4</v>
      </c>
    </row>
    <row r="621" spans="1:6" x14ac:dyDescent="0.15">
      <c r="A621" s="8">
        <v>2008</v>
      </c>
      <c r="B621" s="9">
        <v>39706</v>
      </c>
      <c r="C621" s="10">
        <f>VLOOKUP(A621,_data_elections!$A:$B,2,0)-B621</f>
        <v>50</v>
      </c>
      <c r="D621" s="11">
        <f t="shared" si="9"/>
        <v>49.120879120879124</v>
      </c>
      <c r="E621" s="11">
        <v>44.7</v>
      </c>
      <c r="F621" s="11">
        <v>46.3</v>
      </c>
    </row>
    <row r="622" spans="1:6" x14ac:dyDescent="0.15">
      <c r="A622" s="8">
        <v>2008</v>
      </c>
      <c r="B622" s="9">
        <v>39707</v>
      </c>
      <c r="C622" s="10">
        <f>VLOOKUP(A622,_data_elections!$A:$B,2,0)-B622</f>
        <v>49</v>
      </c>
      <c r="D622" s="11">
        <f t="shared" si="9"/>
        <v>49.28806133625411</v>
      </c>
      <c r="E622" s="11">
        <v>45</v>
      </c>
      <c r="F622" s="11">
        <v>46.3</v>
      </c>
    </row>
    <row r="623" spans="1:6" x14ac:dyDescent="0.15">
      <c r="A623" s="8">
        <v>2008</v>
      </c>
      <c r="B623" s="9">
        <v>39708</v>
      </c>
      <c r="C623" s="10">
        <f>VLOOKUP(A623,_data_elections!$A:$B,2,0)-B623</f>
        <v>48</v>
      </c>
      <c r="D623" s="11">
        <f t="shared" si="9"/>
        <v>50</v>
      </c>
      <c r="E623" s="11">
        <v>45.7</v>
      </c>
      <c r="F623" s="11">
        <v>45.7</v>
      </c>
    </row>
    <row r="624" spans="1:6" x14ac:dyDescent="0.15">
      <c r="A624" s="8">
        <v>2008</v>
      </c>
      <c r="B624" s="9">
        <v>39709</v>
      </c>
      <c r="C624" s="10">
        <f>VLOOKUP(A624,_data_elections!$A:$B,2,0)-B624</f>
        <v>47</v>
      </c>
      <c r="D624" s="11">
        <f t="shared" si="9"/>
        <v>51.029252437703136</v>
      </c>
      <c r="E624" s="11">
        <v>47.1</v>
      </c>
      <c r="F624" s="11">
        <v>45.2</v>
      </c>
    </row>
    <row r="625" spans="1:6" x14ac:dyDescent="0.15">
      <c r="A625" s="8">
        <v>2008</v>
      </c>
      <c r="B625" s="9">
        <v>39710</v>
      </c>
      <c r="C625" s="10">
        <f>VLOOKUP(A625,_data_elections!$A:$B,2,0)-B625</f>
        <v>46</v>
      </c>
      <c r="D625" s="11">
        <f t="shared" si="9"/>
        <v>51.024811218985974</v>
      </c>
      <c r="E625" s="11">
        <v>47.3</v>
      </c>
      <c r="F625" s="11">
        <v>45.4</v>
      </c>
    </row>
    <row r="626" spans="1:6" x14ac:dyDescent="0.15">
      <c r="A626" s="8">
        <v>2008</v>
      </c>
      <c r="B626" s="9">
        <v>39711</v>
      </c>
      <c r="C626" s="10">
        <f>VLOOKUP(A626,_data_elections!$A:$B,2,0)-B626</f>
        <v>45</v>
      </c>
      <c r="D626" s="11">
        <f t="shared" si="9"/>
        <v>51.237890204520987</v>
      </c>
      <c r="E626" s="11">
        <v>47.6</v>
      </c>
      <c r="F626" s="11">
        <v>45.3</v>
      </c>
    </row>
    <row r="627" spans="1:6" x14ac:dyDescent="0.15">
      <c r="A627" s="8">
        <v>2008</v>
      </c>
      <c r="B627" s="9">
        <v>39712</v>
      </c>
      <c r="C627" s="10">
        <f>VLOOKUP(A627,_data_elections!$A:$B,2,0)-B627</f>
        <v>44</v>
      </c>
      <c r="D627" s="11">
        <f t="shared" si="9"/>
        <v>51.182795698924735</v>
      </c>
      <c r="E627" s="11">
        <v>47.6</v>
      </c>
      <c r="F627" s="11">
        <v>45.4</v>
      </c>
    </row>
    <row r="628" spans="1:6" x14ac:dyDescent="0.15">
      <c r="A628" s="8">
        <v>2008</v>
      </c>
      <c r="B628" s="9">
        <v>39713</v>
      </c>
      <c r="C628" s="10">
        <f>VLOOKUP(A628,_data_elections!$A:$B,2,0)-B628</f>
        <v>43</v>
      </c>
      <c r="D628" s="11">
        <f t="shared" si="9"/>
        <v>51.443850267379673</v>
      </c>
      <c r="E628" s="11">
        <v>48.1</v>
      </c>
      <c r="F628" s="11">
        <v>45.4</v>
      </c>
    </row>
    <row r="629" spans="1:6" x14ac:dyDescent="0.15">
      <c r="A629" s="8">
        <v>2008</v>
      </c>
      <c r="B629" s="9">
        <v>39714</v>
      </c>
      <c r="C629" s="10">
        <f>VLOOKUP(A629,_data_elections!$A:$B,2,0)-B629</f>
        <v>42</v>
      </c>
      <c r="D629" s="11">
        <f t="shared" si="9"/>
        <v>51.227321237993593</v>
      </c>
      <c r="E629" s="11">
        <v>48</v>
      </c>
      <c r="F629" s="11">
        <v>45.7</v>
      </c>
    </row>
    <row r="630" spans="1:6" x14ac:dyDescent="0.15">
      <c r="A630" s="8">
        <v>2008</v>
      </c>
      <c r="B630" s="9">
        <v>39715</v>
      </c>
      <c r="C630" s="10">
        <f>VLOOKUP(A630,_data_elections!$A:$B,2,0)-B630</f>
        <v>41</v>
      </c>
      <c r="D630" s="11">
        <f t="shared" si="9"/>
        <v>51.895991332611047</v>
      </c>
      <c r="E630" s="11">
        <v>47.9</v>
      </c>
      <c r="F630" s="11">
        <v>44.4</v>
      </c>
    </row>
    <row r="631" spans="1:6" x14ac:dyDescent="0.15">
      <c r="A631" s="8">
        <v>2008</v>
      </c>
      <c r="B631" s="9">
        <v>39716</v>
      </c>
      <c r="C631" s="10">
        <f>VLOOKUP(A631,_data_elections!$A:$B,2,0)-B631</f>
        <v>40</v>
      </c>
      <c r="D631" s="11">
        <f t="shared" si="9"/>
        <v>51.787648970747554</v>
      </c>
      <c r="E631" s="11">
        <v>47.8</v>
      </c>
      <c r="F631" s="11">
        <v>44.5</v>
      </c>
    </row>
    <row r="632" spans="1:6" x14ac:dyDescent="0.15">
      <c r="A632" s="8">
        <v>2008</v>
      </c>
      <c r="B632" s="9">
        <v>39717</v>
      </c>
      <c r="C632" s="10">
        <f>VLOOKUP(A632,_data_elections!$A:$B,2,0)-B632</f>
        <v>39</v>
      </c>
      <c r="D632" s="11">
        <f t="shared" si="9"/>
        <v>52.292576419213979</v>
      </c>
      <c r="E632" s="11">
        <v>47.9</v>
      </c>
      <c r="F632" s="11">
        <v>43.7</v>
      </c>
    </row>
    <row r="633" spans="1:6" x14ac:dyDescent="0.15">
      <c r="A633" s="8">
        <v>2008</v>
      </c>
      <c r="B633" s="9">
        <v>39718</v>
      </c>
      <c r="C633" s="10">
        <f>VLOOKUP(A633,_data_elections!$A:$B,2,0)-B633</f>
        <v>38</v>
      </c>
      <c r="D633" s="11">
        <f t="shared" si="9"/>
        <v>52.349726775956285</v>
      </c>
      <c r="E633" s="11">
        <v>47.9</v>
      </c>
      <c r="F633" s="11">
        <v>43.6</v>
      </c>
    </row>
    <row r="634" spans="1:6" x14ac:dyDescent="0.15">
      <c r="A634" s="8">
        <v>2008</v>
      </c>
      <c r="B634" s="9">
        <v>39719</v>
      </c>
      <c r="C634" s="10">
        <f>VLOOKUP(A634,_data_elections!$A:$B,2,0)-B634</f>
        <v>37</v>
      </c>
      <c r="D634" s="11">
        <f t="shared" si="9"/>
        <v>52.637362637362642</v>
      </c>
      <c r="E634" s="11">
        <v>47.9</v>
      </c>
      <c r="F634" s="11">
        <v>43.1</v>
      </c>
    </row>
    <row r="635" spans="1:6" x14ac:dyDescent="0.15">
      <c r="A635" s="8">
        <v>2008</v>
      </c>
      <c r="B635" s="9">
        <v>39720</v>
      </c>
      <c r="C635" s="10">
        <f>VLOOKUP(A635,_data_elections!$A:$B,2,0)-B635</f>
        <v>36</v>
      </c>
      <c r="D635" s="11">
        <f t="shared" si="9"/>
        <v>52.521929824561411</v>
      </c>
      <c r="E635" s="11">
        <v>47.9</v>
      </c>
      <c r="F635" s="11">
        <v>43.3</v>
      </c>
    </row>
    <row r="636" spans="1:6" x14ac:dyDescent="0.15">
      <c r="A636" s="8">
        <v>2008</v>
      </c>
      <c r="B636" s="9">
        <v>39721</v>
      </c>
      <c r="C636" s="10">
        <f>VLOOKUP(A636,_data_elections!$A:$B,2,0)-B636</f>
        <v>35</v>
      </c>
      <c r="D636" s="11">
        <f t="shared" si="9"/>
        <v>52.586206896551722</v>
      </c>
      <c r="E636" s="11">
        <v>48.8</v>
      </c>
      <c r="F636" s="11">
        <v>44</v>
      </c>
    </row>
    <row r="637" spans="1:6" x14ac:dyDescent="0.15">
      <c r="A637" s="8">
        <v>2008</v>
      </c>
      <c r="B637" s="9">
        <v>39722</v>
      </c>
      <c r="C637" s="10">
        <f>VLOOKUP(A637,_data_elections!$A:$B,2,0)-B637</f>
        <v>34</v>
      </c>
      <c r="D637" s="11">
        <f t="shared" si="9"/>
        <v>52.864864864864856</v>
      </c>
      <c r="E637" s="11">
        <v>48.9</v>
      </c>
      <c r="F637" s="11">
        <v>43.6</v>
      </c>
    </row>
    <row r="638" spans="1:6" x14ac:dyDescent="0.15">
      <c r="A638" s="8">
        <v>2008</v>
      </c>
      <c r="B638" s="9">
        <v>39723</v>
      </c>
      <c r="C638" s="10">
        <f>VLOOKUP(A638,_data_elections!$A:$B,2,0)-B638</f>
        <v>33</v>
      </c>
      <c r="D638" s="11">
        <f t="shared" si="9"/>
        <v>53.087757313109428</v>
      </c>
      <c r="E638" s="11">
        <v>49</v>
      </c>
      <c r="F638" s="11">
        <v>43.3</v>
      </c>
    </row>
    <row r="639" spans="1:6" x14ac:dyDescent="0.15">
      <c r="A639" s="8">
        <v>2008</v>
      </c>
      <c r="B639" s="9">
        <v>39724</v>
      </c>
      <c r="C639" s="10">
        <f>VLOOKUP(A639,_data_elections!$A:$B,2,0)-B639</f>
        <v>32</v>
      </c>
      <c r="D639" s="11">
        <f t="shared" si="9"/>
        <v>53.131749460043196</v>
      </c>
      <c r="E639" s="11">
        <v>49.2</v>
      </c>
      <c r="F639" s="11">
        <v>43.4</v>
      </c>
    </row>
    <row r="640" spans="1:6" x14ac:dyDescent="0.15">
      <c r="A640" s="8">
        <v>2008</v>
      </c>
      <c r="B640" s="9">
        <v>39725</v>
      </c>
      <c r="C640" s="10">
        <f>VLOOKUP(A640,_data_elections!$A:$B,2,0)-B640</f>
        <v>31</v>
      </c>
      <c r="D640" s="11">
        <f t="shared" si="9"/>
        <v>53.182308522114354</v>
      </c>
      <c r="E640" s="11">
        <v>49.3</v>
      </c>
      <c r="F640" s="11">
        <v>43.4</v>
      </c>
    </row>
    <row r="641" spans="1:6" x14ac:dyDescent="0.15">
      <c r="A641" s="8">
        <v>2008</v>
      </c>
      <c r="B641" s="9">
        <v>39726</v>
      </c>
      <c r="C641" s="10">
        <f>VLOOKUP(A641,_data_elections!$A:$B,2,0)-B641</f>
        <v>30</v>
      </c>
      <c r="D641" s="11">
        <f t="shared" si="9"/>
        <v>53.182308522114354</v>
      </c>
      <c r="E641" s="11">
        <v>49.3</v>
      </c>
      <c r="F641" s="11">
        <v>43.4</v>
      </c>
    </row>
    <row r="642" spans="1:6" x14ac:dyDescent="0.15">
      <c r="A642" s="8">
        <v>2008</v>
      </c>
      <c r="B642" s="9">
        <v>39727</v>
      </c>
      <c r="C642" s="10">
        <f>VLOOKUP(A642,_data_elections!$A:$B,2,0)-B642</f>
        <v>29</v>
      </c>
      <c r="D642" s="11">
        <f t="shared" ref="D642:D705" si="10">E642/(E642+F642)*100</f>
        <v>53.319057815845817</v>
      </c>
      <c r="E642" s="11">
        <v>49.8</v>
      </c>
      <c r="F642" s="11">
        <v>43.6</v>
      </c>
    </row>
    <row r="643" spans="1:6" x14ac:dyDescent="0.15">
      <c r="A643" s="8">
        <v>2008</v>
      </c>
      <c r="B643" s="9">
        <v>39728</v>
      </c>
      <c r="C643" s="10">
        <f>VLOOKUP(A643,_data_elections!$A:$B,2,0)-B643</f>
        <v>28</v>
      </c>
      <c r="D643" s="11">
        <f t="shared" si="10"/>
        <v>52.934898612593386</v>
      </c>
      <c r="E643" s="11">
        <v>49.6</v>
      </c>
      <c r="F643" s="11">
        <v>44.1</v>
      </c>
    </row>
    <row r="644" spans="1:6" x14ac:dyDescent="0.15">
      <c r="A644" s="8">
        <v>2008</v>
      </c>
      <c r="B644" s="9">
        <v>39729</v>
      </c>
      <c r="C644" s="10">
        <f>VLOOKUP(A644,_data_elections!$A:$B,2,0)-B644</f>
        <v>27</v>
      </c>
      <c r="D644" s="11">
        <f t="shared" si="10"/>
        <v>52.744886975242188</v>
      </c>
      <c r="E644" s="11">
        <v>49</v>
      </c>
      <c r="F644" s="11">
        <v>43.9</v>
      </c>
    </row>
    <row r="645" spans="1:6" x14ac:dyDescent="0.15">
      <c r="A645" s="8">
        <v>2008</v>
      </c>
      <c r="B645" s="9">
        <v>39730</v>
      </c>
      <c r="C645" s="10">
        <f>VLOOKUP(A645,_data_elections!$A:$B,2,0)-B645</f>
        <v>26</v>
      </c>
      <c r="D645" s="11">
        <f t="shared" si="10"/>
        <v>53.023758099352058</v>
      </c>
      <c r="E645" s="11">
        <v>49.1</v>
      </c>
      <c r="F645" s="11">
        <v>43.5</v>
      </c>
    </row>
    <row r="646" spans="1:6" x14ac:dyDescent="0.15">
      <c r="A646" s="8">
        <v>2008</v>
      </c>
      <c r="B646" s="9">
        <v>39731</v>
      </c>
      <c r="C646" s="10">
        <f>VLOOKUP(A646,_data_elections!$A:$B,2,0)-B646</f>
        <v>25</v>
      </c>
      <c r="D646" s="11">
        <f t="shared" si="10"/>
        <v>53.579175704989154</v>
      </c>
      <c r="E646" s="11">
        <v>49.4</v>
      </c>
      <c r="F646" s="11">
        <v>42.8</v>
      </c>
    </row>
    <row r="647" spans="1:6" x14ac:dyDescent="0.15">
      <c r="A647" s="8">
        <v>2008</v>
      </c>
      <c r="B647" s="9">
        <v>39732</v>
      </c>
      <c r="C647" s="10">
        <f>VLOOKUP(A647,_data_elections!$A:$B,2,0)-B647</f>
        <v>24</v>
      </c>
      <c r="D647" s="11">
        <f t="shared" si="10"/>
        <v>54.12147505422994</v>
      </c>
      <c r="E647" s="11">
        <v>49.9</v>
      </c>
      <c r="F647" s="11">
        <v>42.3</v>
      </c>
    </row>
    <row r="648" spans="1:6" x14ac:dyDescent="0.15">
      <c r="A648" s="8">
        <v>2008</v>
      </c>
      <c r="B648" s="9">
        <v>39733</v>
      </c>
      <c r="C648" s="10">
        <f>VLOOKUP(A648,_data_elections!$A:$B,2,0)-B648</f>
        <v>23</v>
      </c>
      <c r="D648" s="11">
        <f t="shared" si="10"/>
        <v>53.787878787878782</v>
      </c>
      <c r="E648" s="11">
        <v>49.7</v>
      </c>
      <c r="F648" s="11">
        <v>42.7</v>
      </c>
    </row>
    <row r="649" spans="1:6" x14ac:dyDescent="0.15">
      <c r="A649" s="8">
        <v>2008</v>
      </c>
      <c r="B649" s="9">
        <v>39734</v>
      </c>
      <c r="C649" s="10">
        <f>VLOOKUP(A649,_data_elections!$A:$B,2,0)-B649</f>
        <v>22</v>
      </c>
      <c r="D649" s="11">
        <f t="shared" si="10"/>
        <v>53.87096774193548</v>
      </c>
      <c r="E649" s="11">
        <v>50.1</v>
      </c>
      <c r="F649" s="11">
        <v>42.9</v>
      </c>
    </row>
    <row r="650" spans="1:6" x14ac:dyDescent="0.15">
      <c r="A650" s="8">
        <v>2008</v>
      </c>
      <c r="B650" s="9">
        <v>39735</v>
      </c>
      <c r="C650" s="10">
        <f>VLOOKUP(A650,_data_elections!$A:$B,2,0)-B650</f>
        <v>21</v>
      </c>
      <c r="D650" s="11">
        <f t="shared" si="10"/>
        <v>54.446854663774403</v>
      </c>
      <c r="E650" s="11">
        <v>50.2</v>
      </c>
      <c r="F650" s="11">
        <v>42</v>
      </c>
    </row>
    <row r="651" spans="1:6" x14ac:dyDescent="0.15">
      <c r="A651" s="8">
        <v>2008</v>
      </c>
      <c r="B651" s="9">
        <v>39736</v>
      </c>
      <c r="C651" s="10">
        <f>VLOOKUP(A651,_data_elections!$A:$B,2,0)-B651</f>
        <v>20</v>
      </c>
      <c r="D651" s="11">
        <f t="shared" si="10"/>
        <v>53.954496208017332</v>
      </c>
      <c r="E651" s="11">
        <v>49.8</v>
      </c>
      <c r="F651" s="11">
        <v>42.5</v>
      </c>
    </row>
    <row r="652" spans="1:6" x14ac:dyDescent="0.15">
      <c r="A652" s="8">
        <v>2008</v>
      </c>
      <c r="B652" s="9">
        <v>39737</v>
      </c>
      <c r="C652" s="10">
        <f>VLOOKUP(A652,_data_elections!$A:$B,2,0)-B652</f>
        <v>19</v>
      </c>
      <c r="D652" s="11">
        <f t="shared" si="10"/>
        <v>53.687635574837309</v>
      </c>
      <c r="E652" s="11">
        <v>49.5</v>
      </c>
      <c r="F652" s="11">
        <v>42.7</v>
      </c>
    </row>
    <row r="653" spans="1:6" x14ac:dyDescent="0.15">
      <c r="A653" s="8">
        <v>2008</v>
      </c>
      <c r="B653" s="9">
        <v>39738</v>
      </c>
      <c r="C653" s="10">
        <f>VLOOKUP(A653,_data_elections!$A:$B,2,0)-B653</f>
        <v>18</v>
      </c>
      <c r="D653" s="11">
        <f t="shared" si="10"/>
        <v>53.613807982740028</v>
      </c>
      <c r="E653" s="11">
        <v>49.7</v>
      </c>
      <c r="F653" s="11">
        <v>43</v>
      </c>
    </row>
    <row r="654" spans="1:6" x14ac:dyDescent="0.15">
      <c r="A654" s="8">
        <v>2008</v>
      </c>
      <c r="B654" s="9">
        <v>39739</v>
      </c>
      <c r="C654" s="10">
        <f>VLOOKUP(A654,_data_elections!$A:$B,2,0)-B654</f>
        <v>17</v>
      </c>
      <c r="D654" s="11">
        <f t="shared" si="10"/>
        <v>53.017241379310342</v>
      </c>
      <c r="E654" s="11">
        <v>49.2</v>
      </c>
      <c r="F654" s="11">
        <v>43.6</v>
      </c>
    </row>
    <row r="655" spans="1:6" x14ac:dyDescent="0.15">
      <c r="A655" s="8">
        <v>2008</v>
      </c>
      <c r="B655" s="9">
        <v>39740</v>
      </c>
      <c r="C655" s="10">
        <f>VLOOKUP(A655,_data_elections!$A:$B,2,0)-B655</f>
        <v>16</v>
      </c>
      <c r="D655" s="11">
        <f t="shared" si="10"/>
        <v>52.699784017278617</v>
      </c>
      <c r="E655" s="11">
        <v>48.8</v>
      </c>
      <c r="F655" s="11">
        <v>43.8</v>
      </c>
    </row>
    <row r="656" spans="1:6" x14ac:dyDescent="0.15">
      <c r="A656" s="8">
        <v>2008</v>
      </c>
      <c r="B656" s="9">
        <v>39741</v>
      </c>
      <c r="C656" s="10">
        <f>VLOOKUP(A656,_data_elections!$A:$B,2,0)-B656</f>
        <v>15</v>
      </c>
      <c r="D656" s="11">
        <f t="shared" si="10"/>
        <v>53.091684434968009</v>
      </c>
      <c r="E656" s="11">
        <v>49.8</v>
      </c>
      <c r="F656" s="11">
        <v>44</v>
      </c>
    </row>
    <row r="657" spans="1:6" x14ac:dyDescent="0.15">
      <c r="A657" s="8">
        <v>2008</v>
      </c>
      <c r="B657" s="9">
        <v>39742</v>
      </c>
      <c r="C657" s="10">
        <f>VLOOKUP(A657,_data_elections!$A:$B,2,0)-B657</f>
        <v>14</v>
      </c>
      <c r="D657" s="11">
        <f t="shared" si="10"/>
        <v>53.862660944206006</v>
      </c>
      <c r="E657" s="11">
        <v>50.2</v>
      </c>
      <c r="F657" s="11">
        <v>43</v>
      </c>
    </row>
    <row r="658" spans="1:6" x14ac:dyDescent="0.15">
      <c r="A658" s="8">
        <v>2008</v>
      </c>
      <c r="B658" s="9">
        <v>39743</v>
      </c>
      <c r="C658" s="10">
        <f>VLOOKUP(A658,_data_elections!$A:$B,2,0)-B658</f>
        <v>13</v>
      </c>
      <c r="D658" s="11">
        <f t="shared" si="10"/>
        <v>53.771551724137936</v>
      </c>
      <c r="E658" s="11">
        <v>49.9</v>
      </c>
      <c r="F658" s="11">
        <v>42.9</v>
      </c>
    </row>
    <row r="659" spans="1:6" x14ac:dyDescent="0.15">
      <c r="A659" s="8">
        <v>2008</v>
      </c>
      <c r="B659" s="9">
        <v>39744</v>
      </c>
      <c r="C659" s="10">
        <f>VLOOKUP(A659,_data_elections!$A:$B,2,0)-B659</f>
        <v>12</v>
      </c>
      <c r="D659" s="11">
        <f t="shared" si="10"/>
        <v>54.045307443365701</v>
      </c>
      <c r="E659" s="11">
        <v>50.1</v>
      </c>
      <c r="F659" s="11">
        <v>42.6</v>
      </c>
    </row>
    <row r="660" spans="1:6" x14ac:dyDescent="0.15">
      <c r="A660" s="8">
        <v>2008</v>
      </c>
      <c r="B660" s="9">
        <v>39745</v>
      </c>
      <c r="C660" s="10">
        <f>VLOOKUP(A660,_data_elections!$A:$B,2,0)-B660</f>
        <v>11</v>
      </c>
      <c r="D660" s="11">
        <f t="shared" si="10"/>
        <v>54.25188374596339</v>
      </c>
      <c r="E660" s="11">
        <v>50.4</v>
      </c>
      <c r="F660" s="11">
        <v>42.5</v>
      </c>
    </row>
    <row r="661" spans="1:6" x14ac:dyDescent="0.15">
      <c r="A661" s="8">
        <v>2008</v>
      </c>
      <c r="B661" s="9">
        <v>39746</v>
      </c>
      <c r="C661" s="10">
        <f>VLOOKUP(A661,_data_elections!$A:$B,2,0)-B661</f>
        <v>10</v>
      </c>
      <c r="D661" s="11">
        <f t="shared" si="10"/>
        <v>54.310344827586206</v>
      </c>
      <c r="E661" s="11">
        <v>50.4</v>
      </c>
      <c r="F661" s="11">
        <v>42.4</v>
      </c>
    </row>
    <row r="662" spans="1:6" x14ac:dyDescent="0.15">
      <c r="A662" s="8">
        <v>2008</v>
      </c>
      <c r="B662" s="9">
        <v>39747</v>
      </c>
      <c r="C662" s="10">
        <f>VLOOKUP(A662,_data_elections!$A:$B,2,0)-B662</f>
        <v>9</v>
      </c>
      <c r="D662" s="11">
        <f t="shared" si="10"/>
        <v>54.077253218884124</v>
      </c>
      <c r="E662" s="11">
        <v>50.4</v>
      </c>
      <c r="F662" s="11">
        <v>42.8</v>
      </c>
    </row>
    <row r="663" spans="1:6" x14ac:dyDescent="0.15">
      <c r="A663" s="8">
        <v>2008</v>
      </c>
      <c r="B663" s="9">
        <v>39748</v>
      </c>
      <c r="C663" s="10">
        <f>VLOOKUP(A663,_data_elections!$A:$B,2,0)-B663</f>
        <v>8</v>
      </c>
      <c r="D663" s="11">
        <f t="shared" si="10"/>
        <v>53.715498938428873</v>
      </c>
      <c r="E663" s="11">
        <v>50.6</v>
      </c>
      <c r="F663" s="11">
        <v>43.6</v>
      </c>
    </row>
    <row r="664" spans="1:6" x14ac:dyDescent="0.15">
      <c r="A664" s="8">
        <v>2008</v>
      </c>
      <c r="B664" s="9">
        <v>39749</v>
      </c>
      <c r="C664" s="10">
        <f>VLOOKUP(A664,_data_elections!$A:$B,2,0)-B664</f>
        <v>7</v>
      </c>
      <c r="D664" s="11">
        <f t="shared" si="10"/>
        <v>53.552492046659594</v>
      </c>
      <c r="E664" s="11">
        <v>50.5</v>
      </c>
      <c r="F664" s="11">
        <v>43.8</v>
      </c>
    </row>
    <row r="665" spans="1:6" x14ac:dyDescent="0.15">
      <c r="A665" s="8">
        <v>2008</v>
      </c>
      <c r="B665" s="9">
        <v>39750</v>
      </c>
      <c r="C665" s="10">
        <f>VLOOKUP(A665,_data_elections!$A:$B,2,0)-B665</f>
        <v>6</v>
      </c>
      <c r="D665" s="11">
        <f t="shared" si="10"/>
        <v>53.198294243070364</v>
      </c>
      <c r="E665" s="11">
        <v>49.9</v>
      </c>
      <c r="F665" s="11">
        <v>43.9</v>
      </c>
    </row>
    <row r="666" spans="1:6" x14ac:dyDescent="0.15">
      <c r="A666" s="8">
        <v>2008</v>
      </c>
      <c r="B666" s="9">
        <v>39751</v>
      </c>
      <c r="C666" s="10">
        <f>VLOOKUP(A666,_data_elections!$A:$B,2,0)-B666</f>
        <v>5</v>
      </c>
      <c r="D666" s="11">
        <f t="shared" si="10"/>
        <v>53.155080213903751</v>
      </c>
      <c r="E666" s="11">
        <v>49.7</v>
      </c>
      <c r="F666" s="11">
        <v>43.8</v>
      </c>
    </row>
    <row r="667" spans="1:6" x14ac:dyDescent="0.15">
      <c r="A667" s="8">
        <v>2008</v>
      </c>
      <c r="B667" s="9">
        <v>39752</v>
      </c>
      <c r="C667" s="10">
        <f>VLOOKUP(A667,_data_elections!$A:$B,2,0)-B667</f>
        <v>4</v>
      </c>
      <c r="D667" s="11">
        <f t="shared" si="10"/>
        <v>53.475935828877006</v>
      </c>
      <c r="E667" s="11">
        <v>50</v>
      </c>
      <c r="F667" s="11">
        <v>43.5</v>
      </c>
    </row>
    <row r="668" spans="1:6" x14ac:dyDescent="0.15">
      <c r="A668" s="8">
        <v>2008</v>
      </c>
      <c r="B668" s="9">
        <v>39753</v>
      </c>
      <c r="C668" s="10">
        <f>VLOOKUP(A668,_data_elections!$A:$B,2,0)-B668</f>
        <v>3</v>
      </c>
      <c r="D668" s="11">
        <f t="shared" si="10"/>
        <v>53.617021276595743</v>
      </c>
      <c r="E668" s="11">
        <v>50.4</v>
      </c>
      <c r="F668" s="11">
        <v>43.6</v>
      </c>
    </row>
    <row r="669" spans="1:6" x14ac:dyDescent="0.15">
      <c r="A669" s="8">
        <v>2008</v>
      </c>
      <c r="B669" s="9">
        <v>39754</v>
      </c>
      <c r="C669" s="10">
        <f>VLOOKUP(A669,_data_elections!$A:$B,2,0)-B669</f>
        <v>2</v>
      </c>
      <c r="D669" s="11">
        <f t="shared" si="10"/>
        <v>53.368421052631589</v>
      </c>
      <c r="E669" s="11">
        <v>50.7</v>
      </c>
      <c r="F669" s="11">
        <v>44.3</v>
      </c>
    </row>
    <row r="670" spans="1:6" x14ac:dyDescent="0.15">
      <c r="A670" s="8">
        <v>2008</v>
      </c>
      <c r="B670" s="9">
        <v>39755</v>
      </c>
      <c r="C670" s="10">
        <f>VLOOKUP(A670,_data_elections!$A:$B,2,0)-B670</f>
        <v>1</v>
      </c>
      <c r="D670" s="11">
        <f t="shared" si="10"/>
        <v>53.806047966631908</v>
      </c>
      <c r="E670" s="11">
        <v>51.6</v>
      </c>
      <c r="F670" s="11">
        <v>44.3</v>
      </c>
    </row>
    <row r="671" spans="1:6" x14ac:dyDescent="0.15">
      <c r="A671" s="8">
        <v>2008</v>
      </c>
      <c r="B671" s="9">
        <v>39756</v>
      </c>
      <c r="C671" s="10">
        <f>VLOOKUP(A671,_data_elections!$A:$B,2,0)-B671</f>
        <v>0</v>
      </c>
      <c r="D671" s="11">
        <f t="shared" si="10"/>
        <v>53.93374741200828</v>
      </c>
      <c r="E671" s="11">
        <v>52.1</v>
      </c>
      <c r="F671" s="11">
        <v>44.5</v>
      </c>
    </row>
    <row r="672" spans="1:6" x14ac:dyDescent="0.15">
      <c r="A672" s="8">
        <v>2012</v>
      </c>
      <c r="B672" s="9">
        <v>40575</v>
      </c>
      <c r="C672" s="10">
        <f>VLOOKUP(A672,_data_elections!$A:$B,2,0)-B672</f>
        <v>644</v>
      </c>
      <c r="D672" s="11">
        <f t="shared" si="10"/>
        <v>53.370786516853933</v>
      </c>
      <c r="E672" s="11">
        <v>47.5</v>
      </c>
      <c r="F672" s="11">
        <v>41.5</v>
      </c>
    </row>
    <row r="673" spans="1:6" x14ac:dyDescent="0.15">
      <c r="A673" s="8">
        <v>2012</v>
      </c>
      <c r="B673" s="9">
        <v>40576</v>
      </c>
      <c r="C673" s="10">
        <f>VLOOKUP(A673,_data_elections!$A:$B,2,0)-B673</f>
        <v>643</v>
      </c>
      <c r="D673" s="11">
        <f t="shared" si="10"/>
        <v>53.370786516853933</v>
      </c>
      <c r="E673" s="11">
        <v>47.5</v>
      </c>
      <c r="F673" s="11">
        <v>41.5</v>
      </c>
    </row>
    <row r="674" spans="1:6" x14ac:dyDescent="0.15">
      <c r="A674" s="8">
        <v>2012</v>
      </c>
      <c r="B674" s="9">
        <v>40577</v>
      </c>
      <c r="C674" s="10">
        <f>VLOOKUP(A674,_data_elections!$A:$B,2,0)-B674</f>
        <v>642</v>
      </c>
      <c r="D674" s="11">
        <f t="shared" si="10"/>
        <v>53.370786516853933</v>
      </c>
      <c r="E674" s="11">
        <v>47.5</v>
      </c>
      <c r="F674" s="11">
        <v>41.5</v>
      </c>
    </row>
    <row r="675" spans="1:6" x14ac:dyDescent="0.15">
      <c r="A675" s="8">
        <v>2012</v>
      </c>
      <c r="B675" s="9">
        <v>40578</v>
      </c>
      <c r="C675" s="10">
        <f>VLOOKUP(A675,_data_elections!$A:$B,2,0)-B675</f>
        <v>641</v>
      </c>
      <c r="D675" s="11">
        <f t="shared" si="10"/>
        <v>53.370786516853933</v>
      </c>
      <c r="E675" s="11">
        <v>47.5</v>
      </c>
      <c r="F675" s="11">
        <v>41.5</v>
      </c>
    </row>
    <row r="676" spans="1:6" x14ac:dyDescent="0.15">
      <c r="A676" s="8">
        <v>2012</v>
      </c>
      <c r="B676" s="9">
        <v>40579</v>
      </c>
      <c r="C676" s="10">
        <f>VLOOKUP(A676,_data_elections!$A:$B,2,0)-B676</f>
        <v>640</v>
      </c>
      <c r="D676" s="11">
        <f t="shared" si="10"/>
        <v>53.370786516853933</v>
      </c>
      <c r="E676" s="11">
        <v>47.5</v>
      </c>
      <c r="F676" s="11">
        <v>41.5</v>
      </c>
    </row>
    <row r="677" spans="1:6" x14ac:dyDescent="0.15">
      <c r="A677" s="8">
        <v>2012</v>
      </c>
      <c r="B677" s="9">
        <v>40580</v>
      </c>
      <c r="C677" s="10">
        <f>VLOOKUP(A677,_data_elections!$A:$B,2,0)-B677</f>
        <v>639</v>
      </c>
      <c r="D677" s="11">
        <f t="shared" si="10"/>
        <v>53.370786516853933</v>
      </c>
      <c r="E677" s="11">
        <v>47.5</v>
      </c>
      <c r="F677" s="11">
        <v>41.5</v>
      </c>
    </row>
    <row r="678" spans="1:6" x14ac:dyDescent="0.15">
      <c r="A678" s="8">
        <v>2012</v>
      </c>
      <c r="B678" s="9">
        <v>40581</v>
      </c>
      <c r="C678" s="10">
        <f>VLOOKUP(A678,_data_elections!$A:$B,2,0)-B678</f>
        <v>638</v>
      </c>
      <c r="D678" s="11">
        <f t="shared" si="10"/>
        <v>52.488687782805421</v>
      </c>
      <c r="E678" s="11">
        <v>46.4</v>
      </c>
      <c r="F678" s="11">
        <v>42</v>
      </c>
    </row>
    <row r="679" spans="1:6" x14ac:dyDescent="0.15">
      <c r="A679" s="8">
        <v>2012</v>
      </c>
      <c r="B679" s="9">
        <v>40582</v>
      </c>
      <c r="C679" s="10">
        <f>VLOOKUP(A679,_data_elections!$A:$B,2,0)-B679</f>
        <v>637</v>
      </c>
      <c r="D679" s="11">
        <f t="shared" si="10"/>
        <v>52.488687782805421</v>
      </c>
      <c r="E679" s="11">
        <v>46.4</v>
      </c>
      <c r="F679" s="11">
        <v>42</v>
      </c>
    </row>
    <row r="680" spans="1:6" x14ac:dyDescent="0.15">
      <c r="A680" s="8">
        <v>2012</v>
      </c>
      <c r="B680" s="9">
        <v>40583</v>
      </c>
      <c r="C680" s="10">
        <f>VLOOKUP(A680,_data_elections!$A:$B,2,0)-B680</f>
        <v>636</v>
      </c>
      <c r="D680" s="11">
        <f t="shared" si="10"/>
        <v>52.237136465324383</v>
      </c>
      <c r="E680" s="11">
        <v>46.7</v>
      </c>
      <c r="F680" s="11">
        <v>42.7</v>
      </c>
    </row>
    <row r="681" spans="1:6" x14ac:dyDescent="0.15">
      <c r="A681" s="8">
        <v>2012</v>
      </c>
      <c r="B681" s="9">
        <v>40584</v>
      </c>
      <c r="C681" s="10">
        <f>VLOOKUP(A681,_data_elections!$A:$B,2,0)-B681</f>
        <v>635</v>
      </c>
      <c r="D681" s="11">
        <f t="shared" si="10"/>
        <v>52.237136465324383</v>
      </c>
      <c r="E681" s="11">
        <v>46.7</v>
      </c>
      <c r="F681" s="11">
        <v>42.7</v>
      </c>
    </row>
    <row r="682" spans="1:6" x14ac:dyDescent="0.15">
      <c r="A682" s="8">
        <v>2012</v>
      </c>
      <c r="B682" s="9">
        <v>40585</v>
      </c>
      <c r="C682" s="10">
        <f>VLOOKUP(A682,_data_elections!$A:$B,2,0)-B682</f>
        <v>634</v>
      </c>
      <c r="D682" s="11">
        <f t="shared" si="10"/>
        <v>52.967525195968648</v>
      </c>
      <c r="E682" s="11">
        <v>47.3</v>
      </c>
      <c r="F682" s="11">
        <v>42</v>
      </c>
    </row>
    <row r="683" spans="1:6" x14ac:dyDescent="0.15">
      <c r="A683" s="8">
        <v>2012</v>
      </c>
      <c r="B683" s="9">
        <v>40586</v>
      </c>
      <c r="C683" s="10">
        <f>VLOOKUP(A683,_data_elections!$A:$B,2,0)-B683</f>
        <v>633</v>
      </c>
      <c r="D683" s="11">
        <f t="shared" si="10"/>
        <v>52.967525195968648</v>
      </c>
      <c r="E683" s="11">
        <v>47.3</v>
      </c>
      <c r="F683" s="11">
        <v>42</v>
      </c>
    </row>
    <row r="684" spans="1:6" x14ac:dyDescent="0.15">
      <c r="A684" s="8">
        <v>2012</v>
      </c>
      <c r="B684" s="9">
        <v>40587</v>
      </c>
      <c r="C684" s="10">
        <f>VLOOKUP(A684,_data_elections!$A:$B,2,0)-B684</f>
        <v>632</v>
      </c>
      <c r="D684" s="11">
        <f t="shared" si="10"/>
        <v>52.967525195968648</v>
      </c>
      <c r="E684" s="11">
        <v>47.3</v>
      </c>
      <c r="F684" s="11">
        <v>42</v>
      </c>
    </row>
    <row r="685" spans="1:6" x14ac:dyDescent="0.15">
      <c r="A685" s="8">
        <v>2012</v>
      </c>
      <c r="B685" s="9">
        <v>40588</v>
      </c>
      <c r="C685" s="10">
        <f>VLOOKUP(A685,_data_elections!$A:$B,2,0)-B685</f>
        <v>631</v>
      </c>
      <c r="D685" s="11">
        <f t="shared" si="10"/>
        <v>52.967525195968648</v>
      </c>
      <c r="E685" s="11">
        <v>47.3</v>
      </c>
      <c r="F685" s="11">
        <v>42</v>
      </c>
    </row>
    <row r="686" spans="1:6" x14ac:dyDescent="0.15">
      <c r="A686" s="8">
        <v>2012</v>
      </c>
      <c r="B686" s="9">
        <v>40589</v>
      </c>
      <c r="C686" s="10">
        <f>VLOOKUP(A686,_data_elections!$A:$B,2,0)-B686</f>
        <v>630</v>
      </c>
      <c r="D686" s="11">
        <f t="shared" si="10"/>
        <v>52.967525195968648</v>
      </c>
      <c r="E686" s="11">
        <v>47.3</v>
      </c>
      <c r="F686" s="11">
        <v>42</v>
      </c>
    </row>
    <row r="687" spans="1:6" x14ac:dyDescent="0.15">
      <c r="A687" s="8">
        <v>2012</v>
      </c>
      <c r="B687" s="9">
        <v>40590</v>
      </c>
      <c r="C687" s="10">
        <f>VLOOKUP(A687,_data_elections!$A:$B,2,0)-B687</f>
        <v>629</v>
      </c>
      <c r="D687" s="11">
        <f t="shared" si="10"/>
        <v>52.987598647125147</v>
      </c>
      <c r="E687" s="11">
        <v>47</v>
      </c>
      <c r="F687" s="11">
        <v>41.7</v>
      </c>
    </row>
    <row r="688" spans="1:6" x14ac:dyDescent="0.15">
      <c r="A688" s="8">
        <v>2012</v>
      </c>
      <c r="B688" s="9">
        <v>40591</v>
      </c>
      <c r="C688" s="10">
        <f>VLOOKUP(A688,_data_elections!$A:$B,2,0)-B688</f>
        <v>628</v>
      </c>
      <c r="D688" s="11">
        <f t="shared" si="10"/>
        <v>52.987598647125147</v>
      </c>
      <c r="E688" s="11">
        <v>47</v>
      </c>
      <c r="F688" s="11">
        <v>41.7</v>
      </c>
    </row>
    <row r="689" spans="1:6" x14ac:dyDescent="0.15">
      <c r="A689" s="8">
        <v>2012</v>
      </c>
      <c r="B689" s="9">
        <v>40592</v>
      </c>
      <c r="C689" s="10">
        <f>VLOOKUP(A689,_data_elections!$A:$B,2,0)-B689</f>
        <v>627</v>
      </c>
      <c r="D689" s="11">
        <f t="shared" si="10"/>
        <v>52.987598647125147</v>
      </c>
      <c r="E689" s="11">
        <v>47</v>
      </c>
      <c r="F689" s="11">
        <v>41.7</v>
      </c>
    </row>
    <row r="690" spans="1:6" x14ac:dyDescent="0.15">
      <c r="A690" s="8">
        <v>2012</v>
      </c>
      <c r="B690" s="9">
        <v>40593</v>
      </c>
      <c r="C690" s="10">
        <f>VLOOKUP(A690,_data_elections!$A:$B,2,0)-B690</f>
        <v>626</v>
      </c>
      <c r="D690" s="11">
        <f t="shared" si="10"/>
        <v>52.987598647125147</v>
      </c>
      <c r="E690" s="11">
        <v>47</v>
      </c>
      <c r="F690" s="11">
        <v>41.7</v>
      </c>
    </row>
    <row r="691" spans="1:6" x14ac:dyDescent="0.15">
      <c r="A691" s="8">
        <v>2012</v>
      </c>
      <c r="B691" s="9">
        <v>40594</v>
      </c>
      <c r="C691" s="10">
        <f>VLOOKUP(A691,_data_elections!$A:$B,2,0)-B691</f>
        <v>625</v>
      </c>
      <c r="D691" s="11">
        <f t="shared" si="10"/>
        <v>52.987598647125147</v>
      </c>
      <c r="E691" s="11">
        <v>47</v>
      </c>
      <c r="F691" s="11">
        <v>41.7</v>
      </c>
    </row>
    <row r="692" spans="1:6" x14ac:dyDescent="0.15">
      <c r="A692" s="8">
        <v>2012</v>
      </c>
      <c r="B692" s="9">
        <v>40595</v>
      </c>
      <c r="C692" s="10">
        <f>VLOOKUP(A692,_data_elections!$A:$B,2,0)-B692</f>
        <v>624</v>
      </c>
      <c r="D692" s="11">
        <f t="shared" si="10"/>
        <v>52.987598647125147</v>
      </c>
      <c r="E692" s="11">
        <v>47</v>
      </c>
      <c r="F692" s="11">
        <v>41.7</v>
      </c>
    </row>
    <row r="693" spans="1:6" x14ac:dyDescent="0.15">
      <c r="A693" s="8">
        <v>2012</v>
      </c>
      <c r="B693" s="9">
        <v>40596</v>
      </c>
      <c r="C693" s="10">
        <f>VLOOKUP(A693,_data_elections!$A:$B,2,0)-B693</f>
        <v>623</v>
      </c>
      <c r="D693" s="11">
        <f t="shared" si="10"/>
        <v>52.987598647125147</v>
      </c>
      <c r="E693" s="11">
        <v>47</v>
      </c>
      <c r="F693" s="11">
        <v>41.7</v>
      </c>
    </row>
    <row r="694" spans="1:6" x14ac:dyDescent="0.15">
      <c r="A694" s="8">
        <v>2012</v>
      </c>
      <c r="B694" s="9">
        <v>40597</v>
      </c>
      <c r="C694" s="10">
        <f>VLOOKUP(A694,_data_elections!$A:$B,2,0)-B694</f>
        <v>622</v>
      </c>
      <c r="D694" s="11">
        <f t="shared" si="10"/>
        <v>52.497225305216425</v>
      </c>
      <c r="E694" s="11">
        <v>47.3</v>
      </c>
      <c r="F694" s="11">
        <v>42.8</v>
      </c>
    </row>
    <row r="695" spans="1:6" x14ac:dyDescent="0.15">
      <c r="A695" s="8">
        <v>2012</v>
      </c>
      <c r="B695" s="9">
        <v>40598</v>
      </c>
      <c r="C695" s="10">
        <f>VLOOKUP(A695,_data_elections!$A:$B,2,0)-B695</f>
        <v>621</v>
      </c>
      <c r="D695" s="11">
        <f t="shared" si="10"/>
        <v>52.497225305216425</v>
      </c>
      <c r="E695" s="11">
        <v>47.3</v>
      </c>
      <c r="F695" s="11">
        <v>42.8</v>
      </c>
    </row>
    <row r="696" spans="1:6" x14ac:dyDescent="0.15">
      <c r="A696" s="8">
        <v>2012</v>
      </c>
      <c r="B696" s="9">
        <v>40599</v>
      </c>
      <c r="C696" s="10">
        <f>VLOOKUP(A696,_data_elections!$A:$B,2,0)-B696</f>
        <v>620</v>
      </c>
      <c r="D696" s="11">
        <f t="shared" si="10"/>
        <v>52.497225305216425</v>
      </c>
      <c r="E696" s="11">
        <v>47.3</v>
      </c>
      <c r="F696" s="11">
        <v>42.8</v>
      </c>
    </row>
    <row r="697" spans="1:6" x14ac:dyDescent="0.15">
      <c r="A697" s="8">
        <v>2012</v>
      </c>
      <c r="B697" s="9">
        <v>40600</v>
      </c>
      <c r="C697" s="10">
        <f>VLOOKUP(A697,_data_elections!$A:$B,2,0)-B697</f>
        <v>619</v>
      </c>
      <c r="D697" s="11">
        <f t="shared" si="10"/>
        <v>52.497225305216425</v>
      </c>
      <c r="E697" s="11">
        <v>47.3</v>
      </c>
      <c r="F697" s="11">
        <v>42.8</v>
      </c>
    </row>
    <row r="698" spans="1:6" x14ac:dyDescent="0.15">
      <c r="A698" s="8">
        <v>2012</v>
      </c>
      <c r="B698" s="9">
        <v>40601</v>
      </c>
      <c r="C698" s="10">
        <f>VLOOKUP(A698,_data_elections!$A:$B,2,0)-B698</f>
        <v>618</v>
      </c>
      <c r="D698" s="11">
        <f t="shared" si="10"/>
        <v>52.497225305216425</v>
      </c>
      <c r="E698" s="11">
        <v>47.3</v>
      </c>
      <c r="F698" s="11">
        <v>42.8</v>
      </c>
    </row>
    <row r="699" spans="1:6" x14ac:dyDescent="0.15">
      <c r="A699" s="8">
        <v>2012</v>
      </c>
      <c r="B699" s="9">
        <v>40602</v>
      </c>
      <c r="C699" s="10">
        <f>VLOOKUP(A699,_data_elections!$A:$B,2,0)-B699</f>
        <v>617</v>
      </c>
      <c r="D699" s="11">
        <f t="shared" si="10"/>
        <v>52.497225305216425</v>
      </c>
      <c r="E699" s="11">
        <v>47.3</v>
      </c>
      <c r="F699" s="11">
        <v>42.8</v>
      </c>
    </row>
    <row r="700" spans="1:6" x14ac:dyDescent="0.15">
      <c r="A700" s="8">
        <v>2012</v>
      </c>
      <c r="B700" s="9">
        <v>40603</v>
      </c>
      <c r="C700" s="10">
        <f>VLOOKUP(A700,_data_elections!$A:$B,2,0)-B700</f>
        <v>616</v>
      </c>
      <c r="D700" s="11">
        <f t="shared" si="10"/>
        <v>52.497225305216425</v>
      </c>
      <c r="E700" s="11">
        <v>47.3</v>
      </c>
      <c r="F700" s="11">
        <v>42.8</v>
      </c>
    </row>
    <row r="701" spans="1:6" x14ac:dyDescent="0.15">
      <c r="A701" s="8">
        <v>2012</v>
      </c>
      <c r="B701" s="9">
        <v>40604</v>
      </c>
      <c r="C701" s="10">
        <f>VLOOKUP(A701,_data_elections!$A:$B,2,0)-B701</f>
        <v>615</v>
      </c>
      <c r="D701" s="11">
        <f t="shared" si="10"/>
        <v>52.888888888888886</v>
      </c>
      <c r="E701" s="11">
        <v>47.6</v>
      </c>
      <c r="F701" s="11">
        <v>42.4</v>
      </c>
    </row>
    <row r="702" spans="1:6" x14ac:dyDescent="0.15">
      <c r="A702" s="8">
        <v>2012</v>
      </c>
      <c r="B702" s="9">
        <v>40605</v>
      </c>
      <c r="C702" s="10">
        <f>VLOOKUP(A702,_data_elections!$A:$B,2,0)-B702</f>
        <v>614</v>
      </c>
      <c r="D702" s="11">
        <f t="shared" si="10"/>
        <v>52.888888888888886</v>
      </c>
      <c r="E702" s="11">
        <v>47.6</v>
      </c>
      <c r="F702" s="11">
        <v>42.4</v>
      </c>
    </row>
    <row r="703" spans="1:6" x14ac:dyDescent="0.15">
      <c r="A703" s="8">
        <v>2012</v>
      </c>
      <c r="B703" s="9">
        <v>40606</v>
      </c>
      <c r="C703" s="10">
        <f>VLOOKUP(A703,_data_elections!$A:$B,2,0)-B703</f>
        <v>613</v>
      </c>
      <c r="D703" s="11">
        <f t="shared" si="10"/>
        <v>52.888888888888886</v>
      </c>
      <c r="E703" s="11">
        <v>47.6</v>
      </c>
      <c r="F703" s="11">
        <v>42.4</v>
      </c>
    </row>
    <row r="704" spans="1:6" x14ac:dyDescent="0.15">
      <c r="A704" s="8">
        <v>2012</v>
      </c>
      <c r="B704" s="9">
        <v>40607</v>
      </c>
      <c r="C704" s="10">
        <f>VLOOKUP(A704,_data_elections!$A:$B,2,0)-B704</f>
        <v>612</v>
      </c>
      <c r="D704" s="11">
        <f t="shared" si="10"/>
        <v>52.888888888888886</v>
      </c>
      <c r="E704" s="11">
        <v>47.6</v>
      </c>
      <c r="F704" s="11">
        <v>42.4</v>
      </c>
    </row>
    <row r="705" spans="1:6" x14ac:dyDescent="0.15">
      <c r="A705" s="8">
        <v>2012</v>
      </c>
      <c r="B705" s="9">
        <v>40608</v>
      </c>
      <c r="C705" s="10">
        <f>VLOOKUP(A705,_data_elections!$A:$B,2,0)-B705</f>
        <v>611</v>
      </c>
      <c r="D705" s="11">
        <f t="shared" si="10"/>
        <v>52.888888888888886</v>
      </c>
      <c r="E705" s="11">
        <v>47.6</v>
      </c>
      <c r="F705" s="11">
        <v>42.4</v>
      </c>
    </row>
    <row r="706" spans="1:6" x14ac:dyDescent="0.15">
      <c r="A706" s="8">
        <v>2012</v>
      </c>
      <c r="B706" s="9">
        <v>40609</v>
      </c>
      <c r="C706" s="10">
        <f>VLOOKUP(A706,_data_elections!$A:$B,2,0)-B706</f>
        <v>610</v>
      </c>
      <c r="D706" s="11">
        <f t="shared" ref="D706:D769" si="11">E706/(E706+F706)*100</f>
        <v>52.888888888888886</v>
      </c>
      <c r="E706" s="11">
        <v>47.6</v>
      </c>
      <c r="F706" s="11">
        <v>42.4</v>
      </c>
    </row>
    <row r="707" spans="1:6" x14ac:dyDescent="0.15">
      <c r="A707" s="8">
        <v>2012</v>
      </c>
      <c r="B707" s="9">
        <v>40610</v>
      </c>
      <c r="C707" s="10">
        <f>VLOOKUP(A707,_data_elections!$A:$B,2,0)-B707</f>
        <v>609</v>
      </c>
      <c r="D707" s="11">
        <f t="shared" si="11"/>
        <v>52.888888888888886</v>
      </c>
      <c r="E707" s="11">
        <v>47.6</v>
      </c>
      <c r="F707" s="11">
        <v>42.4</v>
      </c>
    </row>
    <row r="708" spans="1:6" x14ac:dyDescent="0.15">
      <c r="A708" s="8">
        <v>2012</v>
      </c>
      <c r="B708" s="9">
        <v>40611</v>
      </c>
      <c r="C708" s="10">
        <f>VLOOKUP(A708,_data_elections!$A:$B,2,0)-B708</f>
        <v>608</v>
      </c>
      <c r="D708" s="11">
        <f t="shared" si="11"/>
        <v>52.888888888888886</v>
      </c>
      <c r="E708" s="11">
        <v>47.6</v>
      </c>
      <c r="F708" s="11">
        <v>42.4</v>
      </c>
    </row>
    <row r="709" spans="1:6" x14ac:dyDescent="0.15">
      <c r="A709" s="8">
        <v>2012</v>
      </c>
      <c r="B709" s="9">
        <v>40612</v>
      </c>
      <c r="C709" s="10">
        <f>VLOOKUP(A709,_data_elections!$A:$B,2,0)-B709</f>
        <v>607</v>
      </c>
      <c r="D709" s="11">
        <f t="shared" si="11"/>
        <v>52.888888888888886</v>
      </c>
      <c r="E709" s="11">
        <v>47.6</v>
      </c>
      <c r="F709" s="11">
        <v>42.4</v>
      </c>
    </row>
    <row r="710" spans="1:6" x14ac:dyDescent="0.15">
      <c r="A710" s="8">
        <v>2012</v>
      </c>
      <c r="B710" s="9">
        <v>40613</v>
      </c>
      <c r="C710" s="10">
        <f>VLOOKUP(A710,_data_elections!$A:$B,2,0)-B710</f>
        <v>606</v>
      </c>
      <c r="D710" s="11">
        <f t="shared" si="11"/>
        <v>52.888888888888886</v>
      </c>
      <c r="E710" s="11">
        <v>47.6</v>
      </c>
      <c r="F710" s="11">
        <v>42.4</v>
      </c>
    </row>
    <row r="711" spans="1:6" x14ac:dyDescent="0.15">
      <c r="A711" s="8">
        <v>2012</v>
      </c>
      <c r="B711" s="9">
        <v>40614</v>
      </c>
      <c r="C711" s="10">
        <f>VLOOKUP(A711,_data_elections!$A:$B,2,0)-B711</f>
        <v>605</v>
      </c>
      <c r="D711" s="11">
        <f t="shared" si="11"/>
        <v>52.888888888888886</v>
      </c>
      <c r="E711" s="11">
        <v>47.6</v>
      </c>
      <c r="F711" s="11">
        <v>42.4</v>
      </c>
    </row>
    <row r="712" spans="1:6" x14ac:dyDescent="0.15">
      <c r="A712" s="8">
        <v>2012</v>
      </c>
      <c r="B712" s="9">
        <v>40615</v>
      </c>
      <c r="C712" s="10">
        <f>VLOOKUP(A712,_data_elections!$A:$B,2,0)-B712</f>
        <v>604</v>
      </c>
      <c r="D712" s="11">
        <f t="shared" si="11"/>
        <v>52.888888888888886</v>
      </c>
      <c r="E712" s="11">
        <v>47.6</v>
      </c>
      <c r="F712" s="11">
        <v>42.4</v>
      </c>
    </row>
    <row r="713" spans="1:6" x14ac:dyDescent="0.15">
      <c r="A713" s="8">
        <v>2012</v>
      </c>
      <c r="B713" s="9">
        <v>40616</v>
      </c>
      <c r="C713" s="10">
        <f>VLOOKUP(A713,_data_elections!$A:$B,2,0)-B713</f>
        <v>603</v>
      </c>
      <c r="D713" s="11">
        <f t="shared" si="11"/>
        <v>52.888888888888886</v>
      </c>
      <c r="E713" s="11">
        <v>47.6</v>
      </c>
      <c r="F713" s="11">
        <v>42.4</v>
      </c>
    </row>
    <row r="714" spans="1:6" x14ac:dyDescent="0.15">
      <c r="A714" s="8">
        <v>2012</v>
      </c>
      <c r="B714" s="9">
        <v>40617</v>
      </c>
      <c r="C714" s="10">
        <f>VLOOKUP(A714,_data_elections!$A:$B,2,0)-B714</f>
        <v>602</v>
      </c>
      <c r="D714" s="11">
        <f t="shared" si="11"/>
        <v>52.888888888888886</v>
      </c>
      <c r="E714" s="11">
        <v>47.6</v>
      </c>
      <c r="F714" s="11">
        <v>42.4</v>
      </c>
    </row>
    <row r="715" spans="1:6" x14ac:dyDescent="0.15">
      <c r="A715" s="8">
        <v>2012</v>
      </c>
      <c r="B715" s="9">
        <v>40618</v>
      </c>
      <c r="C715" s="10">
        <f>VLOOKUP(A715,_data_elections!$A:$B,2,0)-B715</f>
        <v>601</v>
      </c>
      <c r="D715" s="11">
        <f t="shared" si="11"/>
        <v>52.823920265780735</v>
      </c>
      <c r="E715" s="11">
        <v>47.7</v>
      </c>
      <c r="F715" s="11">
        <v>42.6</v>
      </c>
    </row>
    <row r="716" spans="1:6" x14ac:dyDescent="0.15">
      <c r="A716" s="8">
        <v>2012</v>
      </c>
      <c r="B716" s="9">
        <v>40619</v>
      </c>
      <c r="C716" s="10">
        <f>VLOOKUP(A716,_data_elections!$A:$B,2,0)-B716</f>
        <v>600</v>
      </c>
      <c r="D716" s="11">
        <f t="shared" si="11"/>
        <v>52.823920265780735</v>
      </c>
      <c r="E716" s="11">
        <v>47.7</v>
      </c>
      <c r="F716" s="11">
        <v>42.6</v>
      </c>
    </row>
    <row r="717" spans="1:6" x14ac:dyDescent="0.15">
      <c r="A717" s="8">
        <v>2012</v>
      </c>
      <c r="B717" s="9">
        <v>40620</v>
      </c>
      <c r="C717" s="10">
        <f>VLOOKUP(A717,_data_elections!$A:$B,2,0)-B717</f>
        <v>599</v>
      </c>
      <c r="D717" s="11">
        <f t="shared" si="11"/>
        <v>52.823920265780735</v>
      </c>
      <c r="E717" s="11">
        <v>47.7</v>
      </c>
      <c r="F717" s="11">
        <v>42.6</v>
      </c>
    </row>
    <row r="718" spans="1:6" x14ac:dyDescent="0.15">
      <c r="A718" s="8">
        <v>2012</v>
      </c>
      <c r="B718" s="9">
        <v>40621</v>
      </c>
      <c r="C718" s="10">
        <f>VLOOKUP(A718,_data_elections!$A:$B,2,0)-B718</f>
        <v>598</v>
      </c>
      <c r="D718" s="11">
        <f t="shared" si="11"/>
        <v>52.823920265780735</v>
      </c>
      <c r="E718" s="11">
        <v>47.7</v>
      </c>
      <c r="F718" s="11">
        <v>42.6</v>
      </c>
    </row>
    <row r="719" spans="1:6" x14ac:dyDescent="0.15">
      <c r="A719" s="8">
        <v>2012</v>
      </c>
      <c r="B719" s="9">
        <v>40622</v>
      </c>
      <c r="C719" s="10">
        <f>VLOOKUP(A719,_data_elections!$A:$B,2,0)-B719</f>
        <v>597</v>
      </c>
      <c r="D719" s="11">
        <f t="shared" si="11"/>
        <v>52.823920265780735</v>
      </c>
      <c r="E719" s="11">
        <v>47.7</v>
      </c>
      <c r="F719" s="11">
        <v>42.6</v>
      </c>
    </row>
    <row r="720" spans="1:6" x14ac:dyDescent="0.15">
      <c r="A720" s="8">
        <v>2012</v>
      </c>
      <c r="B720" s="9">
        <v>40623</v>
      </c>
      <c r="C720" s="10">
        <f>VLOOKUP(A720,_data_elections!$A:$B,2,0)-B720</f>
        <v>596</v>
      </c>
      <c r="D720" s="11">
        <f t="shared" si="11"/>
        <v>52.823920265780735</v>
      </c>
      <c r="E720" s="11">
        <v>47.7</v>
      </c>
      <c r="F720" s="11">
        <v>42.6</v>
      </c>
    </row>
    <row r="721" spans="1:6" x14ac:dyDescent="0.15">
      <c r="A721" s="8">
        <v>2012</v>
      </c>
      <c r="B721" s="9">
        <v>40624</v>
      </c>
      <c r="C721" s="10">
        <f>VLOOKUP(A721,_data_elections!$A:$B,2,0)-B721</f>
        <v>595</v>
      </c>
      <c r="D721" s="11">
        <f t="shared" si="11"/>
        <v>52.823920265780735</v>
      </c>
      <c r="E721" s="11">
        <v>47.7</v>
      </c>
      <c r="F721" s="11">
        <v>42.6</v>
      </c>
    </row>
    <row r="722" spans="1:6" x14ac:dyDescent="0.15">
      <c r="A722" s="8">
        <v>2012</v>
      </c>
      <c r="B722" s="9">
        <v>40625</v>
      </c>
      <c r="C722" s="10">
        <f>VLOOKUP(A722,_data_elections!$A:$B,2,0)-B722</f>
        <v>594</v>
      </c>
      <c r="D722" s="11">
        <f t="shared" si="11"/>
        <v>52.823920265780735</v>
      </c>
      <c r="E722" s="11">
        <v>47.7</v>
      </c>
      <c r="F722" s="11">
        <v>42.6</v>
      </c>
    </row>
    <row r="723" spans="1:6" x14ac:dyDescent="0.15">
      <c r="A723" s="8">
        <v>2012</v>
      </c>
      <c r="B723" s="9">
        <v>40626</v>
      </c>
      <c r="C723" s="10">
        <f>VLOOKUP(A723,_data_elections!$A:$B,2,0)-B723</f>
        <v>593</v>
      </c>
      <c r="D723" s="11">
        <f t="shared" si="11"/>
        <v>52.823920265780735</v>
      </c>
      <c r="E723" s="11">
        <v>47.7</v>
      </c>
      <c r="F723" s="11">
        <v>42.6</v>
      </c>
    </row>
    <row r="724" spans="1:6" x14ac:dyDescent="0.15">
      <c r="A724" s="8">
        <v>2012</v>
      </c>
      <c r="B724" s="9">
        <v>40627</v>
      </c>
      <c r="C724" s="10">
        <f>VLOOKUP(A724,_data_elections!$A:$B,2,0)-B724</f>
        <v>592</v>
      </c>
      <c r="D724" s="11">
        <f t="shared" si="11"/>
        <v>52.823920265780735</v>
      </c>
      <c r="E724" s="11">
        <v>47.7</v>
      </c>
      <c r="F724" s="11">
        <v>42.6</v>
      </c>
    </row>
    <row r="725" spans="1:6" x14ac:dyDescent="0.15">
      <c r="A725" s="8">
        <v>2012</v>
      </c>
      <c r="B725" s="9">
        <v>40628</v>
      </c>
      <c r="C725" s="10">
        <f>VLOOKUP(A725,_data_elections!$A:$B,2,0)-B725</f>
        <v>591</v>
      </c>
      <c r="D725" s="11">
        <f t="shared" si="11"/>
        <v>52.823920265780735</v>
      </c>
      <c r="E725" s="11">
        <v>47.7</v>
      </c>
      <c r="F725" s="11">
        <v>42.6</v>
      </c>
    </row>
    <row r="726" spans="1:6" x14ac:dyDescent="0.15">
      <c r="A726" s="8">
        <v>2012</v>
      </c>
      <c r="B726" s="9">
        <v>40629</v>
      </c>
      <c r="C726" s="10">
        <f>VLOOKUP(A726,_data_elections!$A:$B,2,0)-B726</f>
        <v>590</v>
      </c>
      <c r="D726" s="11">
        <f t="shared" si="11"/>
        <v>52.823920265780735</v>
      </c>
      <c r="E726" s="11">
        <v>47.7</v>
      </c>
      <c r="F726" s="11">
        <v>42.6</v>
      </c>
    </row>
    <row r="727" spans="1:6" x14ac:dyDescent="0.15">
      <c r="A727" s="8">
        <v>2012</v>
      </c>
      <c r="B727" s="9">
        <v>40630</v>
      </c>
      <c r="C727" s="10">
        <f>VLOOKUP(A727,_data_elections!$A:$B,2,0)-B727</f>
        <v>589</v>
      </c>
      <c r="D727" s="11">
        <f t="shared" si="11"/>
        <v>52.823920265780735</v>
      </c>
      <c r="E727" s="11">
        <v>47.7</v>
      </c>
      <c r="F727" s="11">
        <v>42.6</v>
      </c>
    </row>
    <row r="728" spans="1:6" x14ac:dyDescent="0.15">
      <c r="A728" s="8">
        <v>2012</v>
      </c>
      <c r="B728" s="9">
        <v>40631</v>
      </c>
      <c r="C728" s="10">
        <f>VLOOKUP(A728,_data_elections!$A:$B,2,0)-B728</f>
        <v>588</v>
      </c>
      <c r="D728" s="11">
        <f t="shared" si="11"/>
        <v>52.823920265780735</v>
      </c>
      <c r="E728" s="11">
        <v>47.7</v>
      </c>
      <c r="F728" s="11">
        <v>42.6</v>
      </c>
    </row>
    <row r="729" spans="1:6" x14ac:dyDescent="0.15">
      <c r="A729" s="8">
        <v>2012</v>
      </c>
      <c r="B729" s="9">
        <v>40632</v>
      </c>
      <c r="C729" s="10">
        <f>VLOOKUP(A729,_data_elections!$A:$B,2,0)-B729</f>
        <v>587</v>
      </c>
      <c r="D729" s="11">
        <f t="shared" si="11"/>
        <v>52.823920265780735</v>
      </c>
      <c r="E729" s="11">
        <v>47.7</v>
      </c>
      <c r="F729" s="11">
        <v>42.6</v>
      </c>
    </row>
    <row r="730" spans="1:6" x14ac:dyDescent="0.15">
      <c r="A730" s="8">
        <v>2012</v>
      </c>
      <c r="B730" s="9">
        <v>40633</v>
      </c>
      <c r="C730" s="10">
        <f>VLOOKUP(A730,_data_elections!$A:$B,2,0)-B730</f>
        <v>586</v>
      </c>
      <c r="D730" s="11">
        <f t="shared" si="11"/>
        <v>52.614015572858733</v>
      </c>
      <c r="E730" s="11">
        <v>47.3</v>
      </c>
      <c r="F730" s="11">
        <v>42.6</v>
      </c>
    </row>
    <row r="731" spans="1:6" x14ac:dyDescent="0.15">
      <c r="A731" s="8">
        <v>2012</v>
      </c>
      <c r="B731" s="9">
        <v>40634</v>
      </c>
      <c r="C731" s="10">
        <f>VLOOKUP(A731,_data_elections!$A:$B,2,0)-B731</f>
        <v>585</v>
      </c>
      <c r="D731" s="11">
        <f t="shared" si="11"/>
        <v>52.614015572858733</v>
      </c>
      <c r="E731" s="11">
        <v>47.3</v>
      </c>
      <c r="F731" s="11">
        <v>42.6</v>
      </c>
    </row>
    <row r="732" spans="1:6" x14ac:dyDescent="0.15">
      <c r="A732" s="8">
        <v>2012</v>
      </c>
      <c r="B732" s="9">
        <v>40635</v>
      </c>
      <c r="C732" s="10">
        <f>VLOOKUP(A732,_data_elections!$A:$B,2,0)-B732</f>
        <v>584</v>
      </c>
      <c r="D732" s="11">
        <f t="shared" si="11"/>
        <v>52.614015572858733</v>
      </c>
      <c r="E732" s="11">
        <v>47.3</v>
      </c>
      <c r="F732" s="11">
        <v>42.6</v>
      </c>
    </row>
    <row r="733" spans="1:6" x14ac:dyDescent="0.15">
      <c r="A733" s="8">
        <v>2012</v>
      </c>
      <c r="B733" s="9">
        <v>40636</v>
      </c>
      <c r="C733" s="10">
        <f>VLOOKUP(A733,_data_elections!$A:$B,2,0)-B733</f>
        <v>583</v>
      </c>
      <c r="D733" s="11">
        <f t="shared" si="11"/>
        <v>52.614015572858733</v>
      </c>
      <c r="E733" s="11">
        <v>47.3</v>
      </c>
      <c r="F733" s="11">
        <v>42.6</v>
      </c>
    </row>
    <row r="734" spans="1:6" x14ac:dyDescent="0.15">
      <c r="A734" s="8">
        <v>2012</v>
      </c>
      <c r="B734" s="9">
        <v>40637</v>
      </c>
      <c r="C734" s="10">
        <f>VLOOKUP(A734,_data_elections!$A:$B,2,0)-B734</f>
        <v>582</v>
      </c>
      <c r="D734" s="11">
        <f t="shared" si="11"/>
        <v>52.614015572858733</v>
      </c>
      <c r="E734" s="11">
        <v>47.3</v>
      </c>
      <c r="F734" s="11">
        <v>42.6</v>
      </c>
    </row>
    <row r="735" spans="1:6" x14ac:dyDescent="0.15">
      <c r="A735" s="8">
        <v>2012</v>
      </c>
      <c r="B735" s="9">
        <v>40638</v>
      </c>
      <c r="C735" s="10">
        <f>VLOOKUP(A735,_data_elections!$A:$B,2,0)-B735</f>
        <v>581</v>
      </c>
      <c r="D735" s="11">
        <f t="shared" si="11"/>
        <v>52.614015572858733</v>
      </c>
      <c r="E735" s="11">
        <v>47.3</v>
      </c>
      <c r="F735" s="11">
        <v>42.6</v>
      </c>
    </row>
    <row r="736" spans="1:6" x14ac:dyDescent="0.15">
      <c r="A736" s="8">
        <v>2012</v>
      </c>
      <c r="B736" s="9">
        <v>40639</v>
      </c>
      <c r="C736" s="10">
        <f>VLOOKUP(A736,_data_elections!$A:$B,2,0)-B736</f>
        <v>580</v>
      </c>
      <c r="D736" s="11">
        <f t="shared" si="11"/>
        <v>52.614015572858733</v>
      </c>
      <c r="E736" s="11">
        <v>47.3</v>
      </c>
      <c r="F736" s="11">
        <v>42.6</v>
      </c>
    </row>
    <row r="737" spans="1:6" x14ac:dyDescent="0.15">
      <c r="A737" s="8">
        <v>2012</v>
      </c>
      <c r="B737" s="9">
        <v>40640</v>
      </c>
      <c r="C737" s="10">
        <f>VLOOKUP(A737,_data_elections!$A:$B,2,0)-B737</f>
        <v>579</v>
      </c>
      <c r="D737" s="11">
        <f t="shared" si="11"/>
        <v>52.614015572858733</v>
      </c>
      <c r="E737" s="11">
        <v>47.3</v>
      </c>
      <c r="F737" s="11">
        <v>42.6</v>
      </c>
    </row>
    <row r="738" spans="1:6" x14ac:dyDescent="0.15">
      <c r="A738" s="8">
        <v>2012</v>
      </c>
      <c r="B738" s="9">
        <v>40641</v>
      </c>
      <c r="C738" s="10">
        <f>VLOOKUP(A738,_data_elections!$A:$B,2,0)-B738</f>
        <v>578</v>
      </c>
      <c r="D738" s="11">
        <f t="shared" si="11"/>
        <v>52.614015572858733</v>
      </c>
      <c r="E738" s="11">
        <v>47.3</v>
      </c>
      <c r="F738" s="11">
        <v>42.6</v>
      </c>
    </row>
    <row r="739" spans="1:6" x14ac:dyDescent="0.15">
      <c r="A739" s="8">
        <v>2012</v>
      </c>
      <c r="B739" s="9">
        <v>40642</v>
      </c>
      <c r="C739" s="10">
        <f>VLOOKUP(A739,_data_elections!$A:$B,2,0)-B739</f>
        <v>577</v>
      </c>
      <c r="D739" s="11">
        <f t="shared" si="11"/>
        <v>52.614015572858733</v>
      </c>
      <c r="E739" s="11">
        <v>47.3</v>
      </c>
      <c r="F739" s="11">
        <v>42.6</v>
      </c>
    </row>
    <row r="740" spans="1:6" x14ac:dyDescent="0.15">
      <c r="A740" s="8">
        <v>2012</v>
      </c>
      <c r="B740" s="9">
        <v>40643</v>
      </c>
      <c r="C740" s="10">
        <f>VLOOKUP(A740,_data_elections!$A:$B,2,0)-B740</f>
        <v>576</v>
      </c>
      <c r="D740" s="11">
        <f t="shared" si="11"/>
        <v>52.614015572858733</v>
      </c>
      <c r="E740" s="11">
        <v>47.3</v>
      </c>
      <c r="F740" s="11">
        <v>42.6</v>
      </c>
    </row>
    <row r="741" spans="1:6" x14ac:dyDescent="0.15">
      <c r="A741" s="8">
        <v>2012</v>
      </c>
      <c r="B741" s="9">
        <v>40644</v>
      </c>
      <c r="C741" s="10">
        <f>VLOOKUP(A741,_data_elections!$A:$B,2,0)-B741</f>
        <v>575</v>
      </c>
      <c r="D741" s="11">
        <f t="shared" si="11"/>
        <v>52.614015572858733</v>
      </c>
      <c r="E741" s="11">
        <v>47.3</v>
      </c>
      <c r="F741" s="11">
        <v>42.6</v>
      </c>
    </row>
    <row r="742" spans="1:6" x14ac:dyDescent="0.15">
      <c r="A742" s="8">
        <v>2012</v>
      </c>
      <c r="B742" s="9">
        <v>40645</v>
      </c>
      <c r="C742" s="10">
        <f>VLOOKUP(A742,_data_elections!$A:$B,2,0)-B742</f>
        <v>574</v>
      </c>
      <c r="D742" s="11">
        <f t="shared" si="11"/>
        <v>52.690582959641254</v>
      </c>
      <c r="E742" s="11">
        <v>47</v>
      </c>
      <c r="F742" s="11">
        <v>42.2</v>
      </c>
    </row>
    <row r="743" spans="1:6" x14ac:dyDescent="0.15">
      <c r="A743" s="8">
        <v>2012</v>
      </c>
      <c r="B743" s="9">
        <v>40646</v>
      </c>
      <c r="C743" s="10">
        <f>VLOOKUP(A743,_data_elections!$A:$B,2,0)-B743</f>
        <v>573</v>
      </c>
      <c r="D743" s="11">
        <f t="shared" si="11"/>
        <v>52.690582959641254</v>
      </c>
      <c r="E743" s="11">
        <v>47</v>
      </c>
      <c r="F743" s="11">
        <v>42.2</v>
      </c>
    </row>
    <row r="744" spans="1:6" x14ac:dyDescent="0.15">
      <c r="A744" s="8">
        <v>2012</v>
      </c>
      <c r="B744" s="9">
        <v>40647</v>
      </c>
      <c r="C744" s="10">
        <f>VLOOKUP(A744,_data_elections!$A:$B,2,0)-B744</f>
        <v>572</v>
      </c>
      <c r="D744" s="11">
        <f t="shared" si="11"/>
        <v>52.80898876404494</v>
      </c>
      <c r="E744" s="11">
        <v>47</v>
      </c>
      <c r="F744" s="11">
        <v>42</v>
      </c>
    </row>
    <row r="745" spans="1:6" x14ac:dyDescent="0.15">
      <c r="A745" s="8">
        <v>2012</v>
      </c>
      <c r="B745" s="9">
        <v>40648</v>
      </c>
      <c r="C745" s="10">
        <f>VLOOKUP(A745,_data_elections!$A:$B,2,0)-B745</f>
        <v>571</v>
      </c>
      <c r="D745" s="11">
        <f t="shared" si="11"/>
        <v>52.227171492204903</v>
      </c>
      <c r="E745" s="11">
        <v>46.9</v>
      </c>
      <c r="F745" s="11">
        <v>42.9</v>
      </c>
    </row>
    <row r="746" spans="1:6" x14ac:dyDescent="0.15">
      <c r="A746" s="8">
        <v>2012</v>
      </c>
      <c r="B746" s="9">
        <v>40649</v>
      </c>
      <c r="C746" s="10">
        <f>VLOOKUP(A746,_data_elections!$A:$B,2,0)-B746</f>
        <v>570</v>
      </c>
      <c r="D746" s="11">
        <f t="shared" si="11"/>
        <v>52.227171492204903</v>
      </c>
      <c r="E746" s="11">
        <v>46.9</v>
      </c>
      <c r="F746" s="11">
        <v>42.9</v>
      </c>
    </row>
    <row r="747" spans="1:6" x14ac:dyDescent="0.15">
      <c r="A747" s="8">
        <v>2012</v>
      </c>
      <c r="B747" s="9">
        <v>40650</v>
      </c>
      <c r="C747" s="10">
        <f>VLOOKUP(A747,_data_elections!$A:$B,2,0)-B747</f>
        <v>569</v>
      </c>
      <c r="D747" s="11">
        <f t="shared" si="11"/>
        <v>52.227171492204903</v>
      </c>
      <c r="E747" s="11">
        <v>46.9</v>
      </c>
      <c r="F747" s="11">
        <v>42.9</v>
      </c>
    </row>
    <row r="748" spans="1:6" x14ac:dyDescent="0.15">
      <c r="A748" s="8">
        <v>2012</v>
      </c>
      <c r="B748" s="9">
        <v>40651</v>
      </c>
      <c r="C748" s="10">
        <f>VLOOKUP(A748,_data_elections!$A:$B,2,0)-B748</f>
        <v>568</v>
      </c>
      <c r="D748" s="11">
        <f t="shared" si="11"/>
        <v>52.227171492204903</v>
      </c>
      <c r="E748" s="11">
        <v>46.9</v>
      </c>
      <c r="F748" s="11">
        <v>42.9</v>
      </c>
    </row>
    <row r="749" spans="1:6" x14ac:dyDescent="0.15">
      <c r="A749" s="8">
        <v>2012</v>
      </c>
      <c r="B749" s="9">
        <v>40652</v>
      </c>
      <c r="C749" s="10">
        <f>VLOOKUP(A749,_data_elections!$A:$B,2,0)-B749</f>
        <v>567</v>
      </c>
      <c r="D749" s="11">
        <f t="shared" si="11"/>
        <v>51.991150442477874</v>
      </c>
      <c r="E749" s="11">
        <v>47</v>
      </c>
      <c r="F749" s="11">
        <v>43.4</v>
      </c>
    </row>
    <row r="750" spans="1:6" x14ac:dyDescent="0.15">
      <c r="A750" s="8">
        <v>2012</v>
      </c>
      <c r="B750" s="9">
        <v>40653</v>
      </c>
      <c r="C750" s="10">
        <f>VLOOKUP(A750,_data_elections!$A:$B,2,0)-B750</f>
        <v>566</v>
      </c>
      <c r="D750" s="11">
        <f t="shared" si="11"/>
        <v>51.390433815350391</v>
      </c>
      <c r="E750" s="11">
        <v>46.2</v>
      </c>
      <c r="F750" s="11">
        <v>43.7</v>
      </c>
    </row>
    <row r="751" spans="1:6" x14ac:dyDescent="0.15">
      <c r="A751" s="8">
        <v>2012</v>
      </c>
      <c r="B751" s="9">
        <v>40654</v>
      </c>
      <c r="C751" s="10">
        <f>VLOOKUP(A751,_data_elections!$A:$B,2,0)-B751</f>
        <v>565</v>
      </c>
      <c r="D751" s="11">
        <f t="shared" si="11"/>
        <v>51.390433815350391</v>
      </c>
      <c r="E751" s="11">
        <v>46.2</v>
      </c>
      <c r="F751" s="11">
        <v>43.7</v>
      </c>
    </row>
    <row r="752" spans="1:6" x14ac:dyDescent="0.15">
      <c r="A752" s="8">
        <v>2012</v>
      </c>
      <c r="B752" s="9">
        <v>40655</v>
      </c>
      <c r="C752" s="10">
        <f>VLOOKUP(A752,_data_elections!$A:$B,2,0)-B752</f>
        <v>564</v>
      </c>
      <c r="D752" s="11">
        <f t="shared" si="11"/>
        <v>51.390433815350391</v>
      </c>
      <c r="E752" s="11">
        <v>46.2</v>
      </c>
      <c r="F752" s="11">
        <v>43.7</v>
      </c>
    </row>
    <row r="753" spans="1:6" x14ac:dyDescent="0.15">
      <c r="A753" s="8">
        <v>2012</v>
      </c>
      <c r="B753" s="9">
        <v>40656</v>
      </c>
      <c r="C753" s="10">
        <f>VLOOKUP(A753,_data_elections!$A:$B,2,0)-B753</f>
        <v>563</v>
      </c>
      <c r="D753" s="11">
        <f t="shared" si="11"/>
        <v>51.390433815350391</v>
      </c>
      <c r="E753" s="11">
        <v>46.2</v>
      </c>
      <c r="F753" s="11">
        <v>43.7</v>
      </c>
    </row>
    <row r="754" spans="1:6" x14ac:dyDescent="0.15">
      <c r="A754" s="8">
        <v>2012</v>
      </c>
      <c r="B754" s="9">
        <v>40657</v>
      </c>
      <c r="C754" s="10">
        <f>VLOOKUP(A754,_data_elections!$A:$B,2,0)-B754</f>
        <v>562</v>
      </c>
      <c r="D754" s="11">
        <f t="shared" si="11"/>
        <v>51.390433815350391</v>
      </c>
      <c r="E754" s="11">
        <v>46.2</v>
      </c>
      <c r="F754" s="11">
        <v>43.7</v>
      </c>
    </row>
    <row r="755" spans="1:6" x14ac:dyDescent="0.15">
      <c r="A755" s="8">
        <v>2012</v>
      </c>
      <c r="B755" s="9">
        <v>40658</v>
      </c>
      <c r="C755" s="10">
        <f>VLOOKUP(A755,_data_elections!$A:$B,2,0)-B755</f>
        <v>561</v>
      </c>
      <c r="D755" s="11">
        <f t="shared" si="11"/>
        <v>51.390433815350391</v>
      </c>
      <c r="E755" s="11">
        <v>46.2</v>
      </c>
      <c r="F755" s="11">
        <v>43.7</v>
      </c>
    </row>
    <row r="756" spans="1:6" x14ac:dyDescent="0.15">
      <c r="A756" s="8">
        <v>2012</v>
      </c>
      <c r="B756" s="9">
        <v>40659</v>
      </c>
      <c r="C756" s="10">
        <f>VLOOKUP(A756,_data_elections!$A:$B,2,0)-B756</f>
        <v>560</v>
      </c>
      <c r="D756" s="11">
        <f t="shared" si="11"/>
        <v>51.390433815350391</v>
      </c>
      <c r="E756" s="11">
        <v>46.2</v>
      </c>
      <c r="F756" s="11">
        <v>43.7</v>
      </c>
    </row>
    <row r="757" spans="1:6" x14ac:dyDescent="0.15">
      <c r="A757" s="8">
        <v>2012</v>
      </c>
      <c r="B757" s="9">
        <v>40660</v>
      </c>
      <c r="C757" s="10">
        <f>VLOOKUP(A757,_data_elections!$A:$B,2,0)-B757</f>
        <v>559</v>
      </c>
      <c r="D757" s="11">
        <f t="shared" si="11"/>
        <v>51.390433815350391</v>
      </c>
      <c r="E757" s="11">
        <v>46.2</v>
      </c>
      <c r="F757" s="11">
        <v>43.7</v>
      </c>
    </row>
    <row r="758" spans="1:6" x14ac:dyDescent="0.15">
      <c r="A758" s="8">
        <v>2012</v>
      </c>
      <c r="B758" s="9">
        <v>40661</v>
      </c>
      <c r="C758" s="10">
        <f>VLOOKUP(A758,_data_elections!$A:$B,2,0)-B758</f>
        <v>558</v>
      </c>
      <c r="D758" s="11">
        <f t="shared" si="11"/>
        <v>51.390433815350391</v>
      </c>
      <c r="E758" s="11">
        <v>46.2</v>
      </c>
      <c r="F758" s="11">
        <v>43.7</v>
      </c>
    </row>
    <row r="759" spans="1:6" x14ac:dyDescent="0.15">
      <c r="A759" s="8">
        <v>2012</v>
      </c>
      <c r="B759" s="9">
        <v>40662</v>
      </c>
      <c r="C759" s="10">
        <f>VLOOKUP(A759,_data_elections!$A:$B,2,0)-B759</f>
        <v>557</v>
      </c>
      <c r="D759" s="11">
        <f t="shared" si="11"/>
        <v>51.390433815350391</v>
      </c>
      <c r="E759" s="11">
        <v>46.2</v>
      </c>
      <c r="F759" s="11">
        <v>43.7</v>
      </c>
    </row>
    <row r="760" spans="1:6" x14ac:dyDescent="0.15">
      <c r="A760" s="8">
        <v>2012</v>
      </c>
      <c r="B760" s="9">
        <v>40663</v>
      </c>
      <c r="C760" s="10">
        <f>VLOOKUP(A760,_data_elections!$A:$B,2,0)-B760</f>
        <v>556</v>
      </c>
      <c r="D760" s="11">
        <f t="shared" si="11"/>
        <v>51.390433815350391</v>
      </c>
      <c r="E760" s="11">
        <v>46.2</v>
      </c>
      <c r="F760" s="11">
        <v>43.7</v>
      </c>
    </row>
    <row r="761" spans="1:6" x14ac:dyDescent="0.15">
      <c r="A761" s="8">
        <v>2012</v>
      </c>
      <c r="B761" s="9">
        <v>40664</v>
      </c>
      <c r="C761" s="10">
        <f>VLOOKUP(A761,_data_elections!$A:$B,2,0)-B761</f>
        <v>555</v>
      </c>
      <c r="D761" s="11">
        <f t="shared" si="11"/>
        <v>51.390433815350391</v>
      </c>
      <c r="E761" s="11">
        <v>46.2</v>
      </c>
      <c r="F761" s="11">
        <v>43.7</v>
      </c>
    </row>
    <row r="762" spans="1:6" x14ac:dyDescent="0.15">
      <c r="A762" s="8">
        <v>2012</v>
      </c>
      <c r="B762" s="9">
        <v>40665</v>
      </c>
      <c r="C762" s="10">
        <f>VLOOKUP(A762,_data_elections!$A:$B,2,0)-B762</f>
        <v>554</v>
      </c>
      <c r="D762" s="11">
        <f t="shared" si="11"/>
        <v>51.390433815350391</v>
      </c>
      <c r="E762" s="11">
        <v>46.2</v>
      </c>
      <c r="F762" s="11">
        <v>43.7</v>
      </c>
    </row>
    <row r="763" spans="1:6" x14ac:dyDescent="0.15">
      <c r="A763" s="8">
        <v>2012</v>
      </c>
      <c r="B763" s="9">
        <v>40666</v>
      </c>
      <c r="C763" s="10">
        <f>VLOOKUP(A763,_data_elections!$A:$B,2,0)-B763</f>
        <v>553</v>
      </c>
      <c r="D763" s="11">
        <f t="shared" si="11"/>
        <v>51.390433815350391</v>
      </c>
      <c r="E763" s="11">
        <v>46.2</v>
      </c>
      <c r="F763" s="11">
        <v>43.7</v>
      </c>
    </row>
    <row r="764" spans="1:6" x14ac:dyDescent="0.15">
      <c r="A764" s="8">
        <v>2012</v>
      </c>
      <c r="B764" s="9">
        <v>40667</v>
      </c>
      <c r="C764" s="10">
        <f>VLOOKUP(A764,_data_elections!$A:$B,2,0)-B764</f>
        <v>552</v>
      </c>
      <c r="D764" s="11">
        <f t="shared" si="11"/>
        <v>51.390433815350391</v>
      </c>
      <c r="E764" s="11">
        <v>46.2</v>
      </c>
      <c r="F764" s="11">
        <v>43.7</v>
      </c>
    </row>
    <row r="765" spans="1:6" x14ac:dyDescent="0.15">
      <c r="A765" s="8">
        <v>2012</v>
      </c>
      <c r="B765" s="9">
        <v>40668</v>
      </c>
      <c r="C765" s="10">
        <f>VLOOKUP(A765,_data_elections!$A:$B,2,0)-B765</f>
        <v>551</v>
      </c>
      <c r="D765" s="11">
        <f t="shared" si="11"/>
        <v>51.700680272108848</v>
      </c>
      <c r="E765" s="11">
        <v>45.6</v>
      </c>
      <c r="F765" s="11">
        <v>42.6</v>
      </c>
    </row>
    <row r="766" spans="1:6" x14ac:dyDescent="0.15">
      <c r="A766" s="8">
        <v>2012</v>
      </c>
      <c r="B766" s="9">
        <v>40669</v>
      </c>
      <c r="C766" s="10">
        <f>VLOOKUP(A766,_data_elections!$A:$B,2,0)-B766</f>
        <v>550</v>
      </c>
      <c r="D766" s="11">
        <f t="shared" si="11"/>
        <v>52.242152466367706</v>
      </c>
      <c r="E766" s="11">
        <v>46.6</v>
      </c>
      <c r="F766" s="11">
        <v>42.6</v>
      </c>
    </row>
    <row r="767" spans="1:6" x14ac:dyDescent="0.15">
      <c r="A767" s="8">
        <v>2012</v>
      </c>
      <c r="B767" s="9">
        <v>40670</v>
      </c>
      <c r="C767" s="10">
        <f>VLOOKUP(A767,_data_elections!$A:$B,2,0)-B767</f>
        <v>549</v>
      </c>
      <c r="D767" s="11">
        <f t="shared" si="11"/>
        <v>52.242152466367706</v>
      </c>
      <c r="E767" s="11">
        <v>46.6</v>
      </c>
      <c r="F767" s="11">
        <v>42.6</v>
      </c>
    </row>
    <row r="768" spans="1:6" x14ac:dyDescent="0.15">
      <c r="A768" s="8">
        <v>2012</v>
      </c>
      <c r="B768" s="9">
        <v>40671</v>
      </c>
      <c r="C768" s="10">
        <f>VLOOKUP(A768,_data_elections!$A:$B,2,0)-B768</f>
        <v>548</v>
      </c>
      <c r="D768" s="11">
        <f t="shared" si="11"/>
        <v>52.242152466367706</v>
      </c>
      <c r="E768" s="11">
        <v>46.6</v>
      </c>
      <c r="F768" s="11">
        <v>42.6</v>
      </c>
    </row>
    <row r="769" spans="1:6" x14ac:dyDescent="0.15">
      <c r="A769" s="8">
        <v>2012</v>
      </c>
      <c r="B769" s="9">
        <v>40672</v>
      </c>
      <c r="C769" s="10">
        <f>VLOOKUP(A769,_data_elections!$A:$B,2,0)-B769</f>
        <v>547</v>
      </c>
      <c r="D769" s="11">
        <f t="shared" si="11"/>
        <v>52.242152466367706</v>
      </c>
      <c r="E769" s="11">
        <v>46.6</v>
      </c>
      <c r="F769" s="11">
        <v>42.6</v>
      </c>
    </row>
    <row r="770" spans="1:6" x14ac:dyDescent="0.15">
      <c r="A770" s="8">
        <v>2012</v>
      </c>
      <c r="B770" s="9">
        <v>40673</v>
      </c>
      <c r="C770" s="10">
        <f>VLOOKUP(A770,_data_elections!$A:$B,2,0)-B770</f>
        <v>546</v>
      </c>
      <c r="D770" s="11">
        <f t="shared" ref="D770:D833" si="12">E770/(E770+F770)*100</f>
        <v>52.242152466367706</v>
      </c>
      <c r="E770" s="11">
        <v>46.6</v>
      </c>
      <c r="F770" s="11">
        <v>42.6</v>
      </c>
    </row>
    <row r="771" spans="1:6" x14ac:dyDescent="0.15">
      <c r="A771" s="8">
        <v>2012</v>
      </c>
      <c r="B771" s="9">
        <v>40674</v>
      </c>
      <c r="C771" s="10">
        <f>VLOOKUP(A771,_data_elections!$A:$B,2,0)-B771</f>
        <v>545</v>
      </c>
      <c r="D771" s="11">
        <f t="shared" si="12"/>
        <v>53.045404208194903</v>
      </c>
      <c r="E771" s="11">
        <v>47.9</v>
      </c>
      <c r="F771" s="11">
        <v>42.4</v>
      </c>
    </row>
    <row r="772" spans="1:6" x14ac:dyDescent="0.15">
      <c r="A772" s="8">
        <v>2012</v>
      </c>
      <c r="B772" s="9">
        <v>40675</v>
      </c>
      <c r="C772" s="10">
        <f>VLOOKUP(A772,_data_elections!$A:$B,2,0)-B772</f>
        <v>544</v>
      </c>
      <c r="D772" s="11">
        <f t="shared" si="12"/>
        <v>53.045404208194903</v>
      </c>
      <c r="E772" s="11">
        <v>47.9</v>
      </c>
      <c r="F772" s="11">
        <v>42.4</v>
      </c>
    </row>
    <row r="773" spans="1:6" x14ac:dyDescent="0.15">
      <c r="A773" s="8">
        <v>2012</v>
      </c>
      <c r="B773" s="9">
        <v>40676</v>
      </c>
      <c r="C773" s="10">
        <f>VLOOKUP(A773,_data_elections!$A:$B,2,0)-B773</f>
        <v>543</v>
      </c>
      <c r="D773" s="11">
        <f t="shared" si="12"/>
        <v>53.045404208194903</v>
      </c>
      <c r="E773" s="11">
        <v>47.9</v>
      </c>
      <c r="F773" s="11">
        <v>42.4</v>
      </c>
    </row>
    <row r="774" spans="1:6" x14ac:dyDescent="0.15">
      <c r="A774" s="8">
        <v>2012</v>
      </c>
      <c r="B774" s="9">
        <v>40677</v>
      </c>
      <c r="C774" s="10">
        <f>VLOOKUP(A774,_data_elections!$A:$B,2,0)-B774</f>
        <v>542</v>
      </c>
      <c r="D774" s="11">
        <f t="shared" si="12"/>
        <v>53.045404208194903</v>
      </c>
      <c r="E774" s="11">
        <v>47.9</v>
      </c>
      <c r="F774" s="11">
        <v>42.4</v>
      </c>
    </row>
    <row r="775" spans="1:6" x14ac:dyDescent="0.15">
      <c r="A775" s="8">
        <v>2012</v>
      </c>
      <c r="B775" s="9">
        <v>40678</v>
      </c>
      <c r="C775" s="10">
        <f>VLOOKUP(A775,_data_elections!$A:$B,2,0)-B775</f>
        <v>541</v>
      </c>
      <c r="D775" s="11">
        <f t="shared" si="12"/>
        <v>53.045404208194903</v>
      </c>
      <c r="E775" s="11">
        <v>47.9</v>
      </c>
      <c r="F775" s="11">
        <v>42.4</v>
      </c>
    </row>
    <row r="776" spans="1:6" x14ac:dyDescent="0.15">
      <c r="A776" s="8">
        <v>2012</v>
      </c>
      <c r="B776" s="9">
        <v>40679</v>
      </c>
      <c r="C776" s="10">
        <f>VLOOKUP(A776,_data_elections!$A:$B,2,0)-B776</f>
        <v>540</v>
      </c>
      <c r="D776" s="11">
        <f t="shared" si="12"/>
        <v>53.480662983425411</v>
      </c>
      <c r="E776" s="11">
        <v>48.4</v>
      </c>
      <c r="F776" s="11">
        <v>42.1</v>
      </c>
    </row>
    <row r="777" spans="1:6" x14ac:dyDescent="0.15">
      <c r="A777" s="8">
        <v>2012</v>
      </c>
      <c r="B777" s="9">
        <v>40680</v>
      </c>
      <c r="C777" s="10">
        <f>VLOOKUP(A777,_data_elections!$A:$B,2,0)-B777</f>
        <v>539</v>
      </c>
      <c r="D777" s="11">
        <f t="shared" si="12"/>
        <v>53.480662983425411</v>
      </c>
      <c r="E777" s="11">
        <v>48.4</v>
      </c>
      <c r="F777" s="11">
        <v>42.1</v>
      </c>
    </row>
    <row r="778" spans="1:6" x14ac:dyDescent="0.15">
      <c r="A778" s="8">
        <v>2012</v>
      </c>
      <c r="B778" s="9">
        <v>40681</v>
      </c>
      <c r="C778" s="10">
        <f>VLOOKUP(A778,_data_elections!$A:$B,2,0)-B778</f>
        <v>538</v>
      </c>
      <c r="D778" s="11">
        <f t="shared" si="12"/>
        <v>53.480662983425411</v>
      </c>
      <c r="E778" s="11">
        <v>48.4</v>
      </c>
      <c r="F778" s="11">
        <v>42.1</v>
      </c>
    </row>
    <row r="779" spans="1:6" x14ac:dyDescent="0.15">
      <c r="A779" s="8">
        <v>2012</v>
      </c>
      <c r="B779" s="9">
        <v>40682</v>
      </c>
      <c r="C779" s="10">
        <f>VLOOKUP(A779,_data_elections!$A:$B,2,0)-B779</f>
        <v>537</v>
      </c>
      <c r="D779" s="11">
        <f t="shared" si="12"/>
        <v>53.480662983425411</v>
      </c>
      <c r="E779" s="11">
        <v>48.4</v>
      </c>
      <c r="F779" s="11">
        <v>42.1</v>
      </c>
    </row>
    <row r="780" spans="1:6" x14ac:dyDescent="0.15">
      <c r="A780" s="8">
        <v>2012</v>
      </c>
      <c r="B780" s="9">
        <v>40683</v>
      </c>
      <c r="C780" s="10">
        <f>VLOOKUP(A780,_data_elections!$A:$B,2,0)-B780</f>
        <v>536</v>
      </c>
      <c r="D780" s="11">
        <f t="shared" si="12"/>
        <v>53.480662983425411</v>
      </c>
      <c r="E780" s="11">
        <v>48.4</v>
      </c>
      <c r="F780" s="11">
        <v>42.1</v>
      </c>
    </row>
    <row r="781" spans="1:6" x14ac:dyDescent="0.15">
      <c r="A781" s="8">
        <v>2012</v>
      </c>
      <c r="B781" s="9">
        <v>40684</v>
      </c>
      <c r="C781" s="10">
        <f>VLOOKUP(A781,_data_elections!$A:$B,2,0)-B781</f>
        <v>535</v>
      </c>
      <c r="D781" s="11">
        <f t="shared" si="12"/>
        <v>53.480662983425411</v>
      </c>
      <c r="E781" s="11">
        <v>48.4</v>
      </c>
      <c r="F781" s="11">
        <v>42.1</v>
      </c>
    </row>
    <row r="782" spans="1:6" x14ac:dyDescent="0.15">
      <c r="A782" s="8">
        <v>2012</v>
      </c>
      <c r="B782" s="9">
        <v>40685</v>
      </c>
      <c r="C782" s="10">
        <f>VLOOKUP(A782,_data_elections!$A:$B,2,0)-B782</f>
        <v>534</v>
      </c>
      <c r="D782" s="11">
        <f t="shared" si="12"/>
        <v>53.480662983425411</v>
      </c>
      <c r="E782" s="11">
        <v>48.4</v>
      </c>
      <c r="F782" s="11">
        <v>42.1</v>
      </c>
    </row>
    <row r="783" spans="1:6" x14ac:dyDescent="0.15">
      <c r="A783" s="8">
        <v>2012</v>
      </c>
      <c r="B783" s="9">
        <v>40686</v>
      </c>
      <c r="C783" s="10">
        <f>VLOOKUP(A783,_data_elections!$A:$B,2,0)-B783</f>
        <v>533</v>
      </c>
      <c r="D783" s="11">
        <f t="shared" si="12"/>
        <v>53.480662983425411</v>
      </c>
      <c r="E783" s="11">
        <v>48.4</v>
      </c>
      <c r="F783" s="11">
        <v>42.1</v>
      </c>
    </row>
    <row r="784" spans="1:6" x14ac:dyDescent="0.15">
      <c r="A784" s="8">
        <v>2012</v>
      </c>
      <c r="B784" s="9">
        <v>40687</v>
      </c>
      <c r="C784" s="10">
        <f>VLOOKUP(A784,_data_elections!$A:$B,2,0)-B784</f>
        <v>532</v>
      </c>
      <c r="D784" s="11">
        <f t="shared" si="12"/>
        <v>53.480662983425411</v>
      </c>
      <c r="E784" s="11">
        <v>48.4</v>
      </c>
      <c r="F784" s="11">
        <v>42.1</v>
      </c>
    </row>
    <row r="785" spans="1:6" x14ac:dyDescent="0.15">
      <c r="A785" s="8">
        <v>2012</v>
      </c>
      <c r="B785" s="9">
        <v>40688</v>
      </c>
      <c r="C785" s="10">
        <f>VLOOKUP(A785,_data_elections!$A:$B,2,0)-B785</f>
        <v>531</v>
      </c>
      <c r="D785" s="11">
        <f t="shared" si="12"/>
        <v>53.480662983425411</v>
      </c>
      <c r="E785" s="11">
        <v>48.4</v>
      </c>
      <c r="F785" s="11">
        <v>42.1</v>
      </c>
    </row>
    <row r="786" spans="1:6" x14ac:dyDescent="0.15">
      <c r="A786" s="8">
        <v>2012</v>
      </c>
      <c r="B786" s="9">
        <v>40689</v>
      </c>
      <c r="C786" s="10">
        <f>VLOOKUP(A786,_data_elections!$A:$B,2,0)-B786</f>
        <v>530</v>
      </c>
      <c r="D786" s="11">
        <f t="shared" si="12"/>
        <v>53.583241455347299</v>
      </c>
      <c r="E786" s="11">
        <v>48.6</v>
      </c>
      <c r="F786" s="11">
        <v>42.1</v>
      </c>
    </row>
    <row r="787" spans="1:6" x14ac:dyDescent="0.15">
      <c r="A787" s="8">
        <v>2012</v>
      </c>
      <c r="B787" s="9">
        <v>40690</v>
      </c>
      <c r="C787" s="10">
        <f>VLOOKUP(A787,_data_elections!$A:$B,2,0)-B787</f>
        <v>529</v>
      </c>
      <c r="D787" s="11">
        <f t="shared" si="12"/>
        <v>53.583241455347299</v>
      </c>
      <c r="E787" s="11">
        <v>48.6</v>
      </c>
      <c r="F787" s="11">
        <v>42.1</v>
      </c>
    </row>
    <row r="788" spans="1:6" x14ac:dyDescent="0.15">
      <c r="A788" s="8">
        <v>2012</v>
      </c>
      <c r="B788" s="9">
        <v>40691</v>
      </c>
      <c r="C788" s="10">
        <f>VLOOKUP(A788,_data_elections!$A:$B,2,0)-B788</f>
        <v>528</v>
      </c>
      <c r="D788" s="11">
        <f t="shared" si="12"/>
        <v>53.583241455347299</v>
      </c>
      <c r="E788" s="11">
        <v>48.6</v>
      </c>
      <c r="F788" s="11">
        <v>42.1</v>
      </c>
    </row>
    <row r="789" spans="1:6" x14ac:dyDescent="0.15">
      <c r="A789" s="8">
        <v>2012</v>
      </c>
      <c r="B789" s="9">
        <v>40692</v>
      </c>
      <c r="C789" s="10">
        <f>VLOOKUP(A789,_data_elections!$A:$B,2,0)-B789</f>
        <v>527</v>
      </c>
      <c r="D789" s="11">
        <f t="shared" si="12"/>
        <v>53.583241455347299</v>
      </c>
      <c r="E789" s="11">
        <v>48.6</v>
      </c>
      <c r="F789" s="11">
        <v>42.1</v>
      </c>
    </row>
    <row r="790" spans="1:6" x14ac:dyDescent="0.15">
      <c r="A790" s="8">
        <v>2012</v>
      </c>
      <c r="B790" s="9">
        <v>40693</v>
      </c>
      <c r="C790" s="10">
        <f>VLOOKUP(A790,_data_elections!$A:$B,2,0)-B790</f>
        <v>526</v>
      </c>
      <c r="D790" s="11">
        <f t="shared" si="12"/>
        <v>53.583241455347299</v>
      </c>
      <c r="E790" s="11">
        <v>48.6</v>
      </c>
      <c r="F790" s="11">
        <v>42.1</v>
      </c>
    </row>
    <row r="791" spans="1:6" x14ac:dyDescent="0.15">
      <c r="A791" s="8">
        <v>2012</v>
      </c>
      <c r="B791" s="9">
        <v>40694</v>
      </c>
      <c r="C791" s="10">
        <f>VLOOKUP(A791,_data_elections!$A:$B,2,0)-B791</f>
        <v>525</v>
      </c>
      <c r="D791" s="11">
        <f t="shared" si="12"/>
        <v>53.583241455347299</v>
      </c>
      <c r="E791" s="11">
        <v>48.6</v>
      </c>
      <c r="F791" s="11">
        <v>42.1</v>
      </c>
    </row>
    <row r="792" spans="1:6" x14ac:dyDescent="0.15">
      <c r="A792" s="8">
        <v>2012</v>
      </c>
      <c r="B792" s="9">
        <v>40695</v>
      </c>
      <c r="C792" s="10">
        <f>VLOOKUP(A792,_data_elections!$A:$B,2,0)-B792</f>
        <v>524</v>
      </c>
      <c r="D792" s="11">
        <f t="shared" si="12"/>
        <v>53.583241455347299</v>
      </c>
      <c r="E792" s="11">
        <v>48.6</v>
      </c>
      <c r="F792" s="11">
        <v>42.1</v>
      </c>
    </row>
    <row r="793" spans="1:6" x14ac:dyDescent="0.15">
      <c r="A793" s="8">
        <v>2012</v>
      </c>
      <c r="B793" s="9">
        <v>40696</v>
      </c>
      <c r="C793" s="10">
        <f>VLOOKUP(A793,_data_elections!$A:$B,2,0)-B793</f>
        <v>523</v>
      </c>
      <c r="D793" s="11">
        <f t="shared" si="12"/>
        <v>54.033149171270708</v>
      </c>
      <c r="E793" s="11">
        <v>48.9</v>
      </c>
      <c r="F793" s="11">
        <v>41.6</v>
      </c>
    </row>
    <row r="794" spans="1:6" x14ac:dyDescent="0.15">
      <c r="A794" s="8">
        <v>2012</v>
      </c>
      <c r="B794" s="9">
        <v>40697</v>
      </c>
      <c r="C794" s="10">
        <f>VLOOKUP(A794,_data_elections!$A:$B,2,0)-B794</f>
        <v>522</v>
      </c>
      <c r="D794" s="11">
        <f t="shared" si="12"/>
        <v>54.033149171270708</v>
      </c>
      <c r="E794" s="11">
        <v>48.9</v>
      </c>
      <c r="F794" s="11">
        <v>41.6</v>
      </c>
    </row>
    <row r="795" spans="1:6" x14ac:dyDescent="0.15">
      <c r="A795" s="8">
        <v>2012</v>
      </c>
      <c r="B795" s="9">
        <v>40698</v>
      </c>
      <c r="C795" s="10">
        <f>VLOOKUP(A795,_data_elections!$A:$B,2,0)-B795</f>
        <v>521</v>
      </c>
      <c r="D795" s="11">
        <f t="shared" si="12"/>
        <v>54.033149171270708</v>
      </c>
      <c r="E795" s="11">
        <v>48.9</v>
      </c>
      <c r="F795" s="11">
        <v>41.6</v>
      </c>
    </row>
    <row r="796" spans="1:6" x14ac:dyDescent="0.15">
      <c r="A796" s="8">
        <v>2012</v>
      </c>
      <c r="B796" s="9">
        <v>40699</v>
      </c>
      <c r="C796" s="10">
        <f>VLOOKUP(A796,_data_elections!$A:$B,2,0)-B796</f>
        <v>520</v>
      </c>
      <c r="D796" s="11">
        <f t="shared" si="12"/>
        <v>54.033149171270708</v>
      </c>
      <c r="E796" s="11">
        <v>48.9</v>
      </c>
      <c r="F796" s="11">
        <v>41.6</v>
      </c>
    </row>
    <row r="797" spans="1:6" x14ac:dyDescent="0.15">
      <c r="A797" s="8">
        <v>2012</v>
      </c>
      <c r="B797" s="9">
        <v>40700</v>
      </c>
      <c r="C797" s="10">
        <f>VLOOKUP(A797,_data_elections!$A:$B,2,0)-B797</f>
        <v>519</v>
      </c>
      <c r="D797" s="11">
        <f t="shared" si="12"/>
        <v>54.033149171270708</v>
      </c>
      <c r="E797" s="11">
        <v>48.9</v>
      </c>
      <c r="F797" s="11">
        <v>41.6</v>
      </c>
    </row>
    <row r="798" spans="1:6" x14ac:dyDescent="0.15">
      <c r="A798" s="8">
        <v>2012</v>
      </c>
      <c r="B798" s="9">
        <v>40701</v>
      </c>
      <c r="C798" s="10">
        <f>VLOOKUP(A798,_data_elections!$A:$B,2,0)-B798</f>
        <v>518</v>
      </c>
      <c r="D798" s="11">
        <f t="shared" si="12"/>
        <v>53.631284916201118</v>
      </c>
      <c r="E798" s="11">
        <v>48</v>
      </c>
      <c r="F798" s="11">
        <v>41.5</v>
      </c>
    </row>
    <row r="799" spans="1:6" x14ac:dyDescent="0.15">
      <c r="A799" s="8">
        <v>2012</v>
      </c>
      <c r="B799" s="9">
        <v>40702</v>
      </c>
      <c r="C799" s="10">
        <f>VLOOKUP(A799,_data_elections!$A:$B,2,0)-B799</f>
        <v>517</v>
      </c>
      <c r="D799" s="11">
        <f t="shared" si="12"/>
        <v>53.639417693169086</v>
      </c>
      <c r="E799" s="11">
        <v>47.9</v>
      </c>
      <c r="F799" s="11">
        <v>41.4</v>
      </c>
    </row>
    <row r="800" spans="1:6" x14ac:dyDescent="0.15">
      <c r="A800" s="8">
        <v>2012</v>
      </c>
      <c r="B800" s="9">
        <v>40703</v>
      </c>
      <c r="C800" s="10">
        <f>VLOOKUP(A800,_data_elections!$A:$B,2,0)-B800</f>
        <v>516</v>
      </c>
      <c r="D800" s="11">
        <f t="shared" si="12"/>
        <v>53.142227122381477</v>
      </c>
      <c r="E800" s="11">
        <v>48.2</v>
      </c>
      <c r="F800" s="11">
        <v>42.5</v>
      </c>
    </row>
    <row r="801" spans="1:6" x14ac:dyDescent="0.15">
      <c r="A801" s="8">
        <v>2012</v>
      </c>
      <c r="B801" s="9">
        <v>40704</v>
      </c>
      <c r="C801" s="10">
        <f>VLOOKUP(A801,_data_elections!$A:$B,2,0)-B801</f>
        <v>515</v>
      </c>
      <c r="D801" s="11">
        <f t="shared" si="12"/>
        <v>53.142227122381477</v>
      </c>
      <c r="E801" s="11">
        <v>48.2</v>
      </c>
      <c r="F801" s="11">
        <v>42.5</v>
      </c>
    </row>
    <row r="802" spans="1:6" x14ac:dyDescent="0.15">
      <c r="A802" s="8">
        <v>2012</v>
      </c>
      <c r="B802" s="9">
        <v>40705</v>
      </c>
      <c r="C802" s="10">
        <f>VLOOKUP(A802,_data_elections!$A:$B,2,0)-B802</f>
        <v>514</v>
      </c>
      <c r="D802" s="11">
        <f t="shared" si="12"/>
        <v>53.142227122381477</v>
      </c>
      <c r="E802" s="11">
        <v>48.2</v>
      </c>
      <c r="F802" s="11">
        <v>42.5</v>
      </c>
    </row>
    <row r="803" spans="1:6" x14ac:dyDescent="0.15">
      <c r="A803" s="8">
        <v>2012</v>
      </c>
      <c r="B803" s="9">
        <v>40706</v>
      </c>
      <c r="C803" s="10">
        <f>VLOOKUP(A803,_data_elections!$A:$B,2,0)-B803</f>
        <v>513</v>
      </c>
      <c r="D803" s="11">
        <f t="shared" si="12"/>
        <v>53.142227122381477</v>
      </c>
      <c r="E803" s="11">
        <v>48.2</v>
      </c>
      <c r="F803" s="11">
        <v>42.5</v>
      </c>
    </row>
    <row r="804" spans="1:6" x14ac:dyDescent="0.15">
      <c r="A804" s="8">
        <v>2012</v>
      </c>
      <c r="B804" s="9">
        <v>40707</v>
      </c>
      <c r="C804" s="10">
        <f>VLOOKUP(A804,_data_elections!$A:$B,2,0)-B804</f>
        <v>512</v>
      </c>
      <c r="D804" s="11">
        <f t="shared" si="12"/>
        <v>53.142227122381477</v>
      </c>
      <c r="E804" s="11">
        <v>48.2</v>
      </c>
      <c r="F804" s="11">
        <v>42.5</v>
      </c>
    </row>
    <row r="805" spans="1:6" x14ac:dyDescent="0.15">
      <c r="A805" s="8">
        <v>2012</v>
      </c>
      <c r="B805" s="9">
        <v>40708</v>
      </c>
      <c r="C805" s="10">
        <f>VLOOKUP(A805,_data_elections!$A:$B,2,0)-B805</f>
        <v>511</v>
      </c>
      <c r="D805" s="11">
        <f t="shared" si="12"/>
        <v>53.142227122381477</v>
      </c>
      <c r="E805" s="11">
        <v>48.2</v>
      </c>
      <c r="F805" s="11">
        <v>42.5</v>
      </c>
    </row>
    <row r="806" spans="1:6" x14ac:dyDescent="0.15">
      <c r="A806" s="8">
        <v>2012</v>
      </c>
      <c r="B806" s="9">
        <v>40709</v>
      </c>
      <c r="C806" s="10">
        <f>VLOOKUP(A806,_data_elections!$A:$B,2,0)-B806</f>
        <v>510</v>
      </c>
      <c r="D806" s="11">
        <f t="shared" si="12"/>
        <v>52.863436123348016</v>
      </c>
      <c r="E806" s="11">
        <v>48</v>
      </c>
      <c r="F806" s="11">
        <v>42.8</v>
      </c>
    </row>
    <row r="807" spans="1:6" x14ac:dyDescent="0.15">
      <c r="A807" s="8">
        <v>2012</v>
      </c>
      <c r="B807" s="9">
        <v>40710</v>
      </c>
      <c r="C807" s="10">
        <f>VLOOKUP(A807,_data_elections!$A:$B,2,0)-B807</f>
        <v>509</v>
      </c>
      <c r="D807" s="11">
        <f t="shared" si="12"/>
        <v>52.863436123348016</v>
      </c>
      <c r="E807" s="11">
        <v>48</v>
      </c>
      <c r="F807" s="11">
        <v>42.8</v>
      </c>
    </row>
    <row r="808" spans="1:6" x14ac:dyDescent="0.15">
      <c r="A808" s="8">
        <v>2012</v>
      </c>
      <c r="B808" s="9">
        <v>40711</v>
      </c>
      <c r="C808" s="10">
        <f>VLOOKUP(A808,_data_elections!$A:$B,2,0)-B808</f>
        <v>508</v>
      </c>
      <c r="D808" s="11">
        <f t="shared" si="12"/>
        <v>52.863436123348016</v>
      </c>
      <c r="E808" s="11">
        <v>48</v>
      </c>
      <c r="F808" s="11">
        <v>42.8</v>
      </c>
    </row>
    <row r="809" spans="1:6" x14ac:dyDescent="0.15">
      <c r="A809" s="8">
        <v>2012</v>
      </c>
      <c r="B809" s="9">
        <v>40712</v>
      </c>
      <c r="C809" s="10">
        <f>VLOOKUP(A809,_data_elections!$A:$B,2,0)-B809</f>
        <v>507</v>
      </c>
      <c r="D809" s="11">
        <f t="shared" si="12"/>
        <v>52.863436123348016</v>
      </c>
      <c r="E809" s="11">
        <v>48</v>
      </c>
      <c r="F809" s="11">
        <v>42.8</v>
      </c>
    </row>
    <row r="810" spans="1:6" x14ac:dyDescent="0.15">
      <c r="A810" s="8">
        <v>2012</v>
      </c>
      <c r="B810" s="9">
        <v>40713</v>
      </c>
      <c r="C810" s="10">
        <f>VLOOKUP(A810,_data_elections!$A:$B,2,0)-B810</f>
        <v>506</v>
      </c>
      <c r="D810" s="11">
        <f t="shared" si="12"/>
        <v>52.863436123348016</v>
      </c>
      <c r="E810" s="11">
        <v>48</v>
      </c>
      <c r="F810" s="11">
        <v>42.8</v>
      </c>
    </row>
    <row r="811" spans="1:6" x14ac:dyDescent="0.15">
      <c r="A811" s="8">
        <v>2012</v>
      </c>
      <c r="B811" s="9">
        <v>40714</v>
      </c>
      <c r="C811" s="10">
        <f>VLOOKUP(A811,_data_elections!$A:$B,2,0)-B811</f>
        <v>505</v>
      </c>
      <c r="D811" s="11">
        <f t="shared" si="12"/>
        <v>52.863436123348016</v>
      </c>
      <c r="E811" s="11">
        <v>48</v>
      </c>
      <c r="F811" s="11">
        <v>42.8</v>
      </c>
    </row>
    <row r="812" spans="1:6" x14ac:dyDescent="0.15">
      <c r="A812" s="8">
        <v>2012</v>
      </c>
      <c r="B812" s="9">
        <v>40715</v>
      </c>
      <c r="C812" s="10">
        <f>VLOOKUP(A812,_data_elections!$A:$B,2,0)-B812</f>
        <v>504</v>
      </c>
      <c r="D812" s="11">
        <f t="shared" si="12"/>
        <v>52.863436123348016</v>
      </c>
      <c r="E812" s="11">
        <v>48</v>
      </c>
      <c r="F812" s="11">
        <v>42.8</v>
      </c>
    </row>
    <row r="813" spans="1:6" x14ac:dyDescent="0.15">
      <c r="A813" s="8">
        <v>2012</v>
      </c>
      <c r="B813" s="9">
        <v>40716</v>
      </c>
      <c r="C813" s="10">
        <f>VLOOKUP(A813,_data_elections!$A:$B,2,0)-B813</f>
        <v>503</v>
      </c>
      <c r="D813" s="11">
        <f t="shared" si="12"/>
        <v>52.863436123348016</v>
      </c>
      <c r="E813" s="11">
        <v>48</v>
      </c>
      <c r="F813" s="11">
        <v>42.8</v>
      </c>
    </row>
    <row r="814" spans="1:6" x14ac:dyDescent="0.15">
      <c r="A814" s="8">
        <v>2012</v>
      </c>
      <c r="B814" s="9">
        <v>40717</v>
      </c>
      <c r="C814" s="10">
        <f>VLOOKUP(A814,_data_elections!$A:$B,2,0)-B814</f>
        <v>502</v>
      </c>
      <c r="D814" s="11">
        <f t="shared" si="12"/>
        <v>52.863436123348016</v>
      </c>
      <c r="E814" s="11">
        <v>48</v>
      </c>
      <c r="F814" s="11">
        <v>42.8</v>
      </c>
    </row>
    <row r="815" spans="1:6" x14ac:dyDescent="0.15">
      <c r="A815" s="8">
        <v>2012</v>
      </c>
      <c r="B815" s="9">
        <v>40718</v>
      </c>
      <c r="C815" s="10">
        <f>VLOOKUP(A815,_data_elections!$A:$B,2,0)-B815</f>
        <v>501</v>
      </c>
      <c r="D815" s="11">
        <f t="shared" si="12"/>
        <v>52.863436123348016</v>
      </c>
      <c r="E815" s="11">
        <v>48</v>
      </c>
      <c r="F815" s="11">
        <v>42.8</v>
      </c>
    </row>
    <row r="816" spans="1:6" x14ac:dyDescent="0.15">
      <c r="A816" s="8">
        <v>2012</v>
      </c>
      <c r="B816" s="9">
        <v>40719</v>
      </c>
      <c r="C816" s="10">
        <f>VLOOKUP(A816,_data_elections!$A:$B,2,0)-B816</f>
        <v>500</v>
      </c>
      <c r="D816" s="11">
        <f t="shared" si="12"/>
        <v>52.863436123348016</v>
      </c>
      <c r="E816" s="11">
        <v>48</v>
      </c>
      <c r="F816" s="11">
        <v>42.8</v>
      </c>
    </row>
    <row r="817" spans="1:6" x14ac:dyDescent="0.15">
      <c r="A817" s="8">
        <v>2012</v>
      </c>
      <c r="B817" s="9">
        <v>40720</v>
      </c>
      <c r="C817" s="10">
        <f>VLOOKUP(A817,_data_elections!$A:$B,2,0)-B817</f>
        <v>499</v>
      </c>
      <c r="D817" s="11">
        <f t="shared" si="12"/>
        <v>52.863436123348016</v>
      </c>
      <c r="E817" s="11">
        <v>48</v>
      </c>
      <c r="F817" s="11">
        <v>42.8</v>
      </c>
    </row>
    <row r="818" spans="1:6" x14ac:dyDescent="0.15">
      <c r="A818" s="8">
        <v>2012</v>
      </c>
      <c r="B818" s="9">
        <v>40721</v>
      </c>
      <c r="C818" s="10">
        <f>VLOOKUP(A818,_data_elections!$A:$B,2,0)-B818</f>
        <v>498</v>
      </c>
      <c r="D818" s="11">
        <f t="shared" si="12"/>
        <v>52.637362637362642</v>
      </c>
      <c r="E818" s="11">
        <v>47.9</v>
      </c>
      <c r="F818" s="11">
        <v>43.1</v>
      </c>
    </row>
    <row r="819" spans="1:6" x14ac:dyDescent="0.15">
      <c r="A819" s="8">
        <v>2012</v>
      </c>
      <c r="B819" s="9">
        <v>40722</v>
      </c>
      <c r="C819" s="10">
        <f>VLOOKUP(A819,_data_elections!$A:$B,2,0)-B819</f>
        <v>497</v>
      </c>
      <c r="D819" s="11">
        <f t="shared" si="12"/>
        <v>52.637362637362642</v>
      </c>
      <c r="E819" s="11">
        <v>47.9</v>
      </c>
      <c r="F819" s="11">
        <v>43.1</v>
      </c>
    </row>
    <row r="820" spans="1:6" x14ac:dyDescent="0.15">
      <c r="A820" s="8">
        <v>2012</v>
      </c>
      <c r="B820" s="9">
        <v>40723</v>
      </c>
      <c r="C820" s="10">
        <f>VLOOKUP(A820,_data_elections!$A:$B,2,0)-B820</f>
        <v>496</v>
      </c>
      <c r="D820" s="11">
        <f t="shared" si="12"/>
        <v>52.53863134657837</v>
      </c>
      <c r="E820" s="11">
        <v>47.6</v>
      </c>
      <c r="F820" s="11">
        <v>43</v>
      </c>
    </row>
    <row r="821" spans="1:6" x14ac:dyDescent="0.15">
      <c r="A821" s="8">
        <v>2012</v>
      </c>
      <c r="B821" s="9">
        <v>40724</v>
      </c>
      <c r="C821" s="10">
        <f>VLOOKUP(A821,_data_elections!$A:$B,2,0)-B821</f>
        <v>495</v>
      </c>
      <c r="D821" s="11">
        <f t="shared" si="12"/>
        <v>52.53863134657837</v>
      </c>
      <c r="E821" s="11">
        <v>47.6</v>
      </c>
      <c r="F821" s="11">
        <v>43</v>
      </c>
    </row>
    <row r="822" spans="1:6" x14ac:dyDescent="0.15">
      <c r="A822" s="8">
        <v>2012</v>
      </c>
      <c r="B822" s="9">
        <v>40725</v>
      </c>
      <c r="C822" s="10">
        <f>VLOOKUP(A822,_data_elections!$A:$B,2,0)-B822</f>
        <v>494</v>
      </c>
      <c r="D822" s="11">
        <f t="shared" si="12"/>
        <v>52.53863134657837</v>
      </c>
      <c r="E822" s="11">
        <v>47.6</v>
      </c>
      <c r="F822" s="11">
        <v>43</v>
      </c>
    </row>
    <row r="823" spans="1:6" x14ac:dyDescent="0.15">
      <c r="A823" s="8">
        <v>2012</v>
      </c>
      <c r="B823" s="9">
        <v>40726</v>
      </c>
      <c r="C823" s="10">
        <f>VLOOKUP(A823,_data_elections!$A:$B,2,0)-B823</f>
        <v>493</v>
      </c>
      <c r="D823" s="11">
        <f t="shared" si="12"/>
        <v>52.53863134657837</v>
      </c>
      <c r="E823" s="11">
        <v>47.6</v>
      </c>
      <c r="F823" s="11">
        <v>43</v>
      </c>
    </row>
    <row r="824" spans="1:6" x14ac:dyDescent="0.15">
      <c r="A824" s="8">
        <v>2012</v>
      </c>
      <c r="B824" s="9">
        <v>40727</v>
      </c>
      <c r="C824" s="10">
        <f>VLOOKUP(A824,_data_elections!$A:$B,2,0)-B824</f>
        <v>492</v>
      </c>
      <c r="D824" s="11">
        <f t="shared" si="12"/>
        <v>52.53863134657837</v>
      </c>
      <c r="E824" s="11">
        <v>47.6</v>
      </c>
      <c r="F824" s="11">
        <v>43</v>
      </c>
    </row>
    <row r="825" spans="1:6" x14ac:dyDescent="0.15">
      <c r="A825" s="8">
        <v>2012</v>
      </c>
      <c r="B825" s="9">
        <v>40728</v>
      </c>
      <c r="C825" s="10">
        <f>VLOOKUP(A825,_data_elections!$A:$B,2,0)-B825</f>
        <v>491</v>
      </c>
      <c r="D825" s="11">
        <f t="shared" si="12"/>
        <v>52.53863134657837</v>
      </c>
      <c r="E825" s="11">
        <v>47.6</v>
      </c>
      <c r="F825" s="11">
        <v>43</v>
      </c>
    </row>
    <row r="826" spans="1:6" x14ac:dyDescent="0.15">
      <c r="A826" s="8">
        <v>2012</v>
      </c>
      <c r="B826" s="9">
        <v>40729</v>
      </c>
      <c r="C826" s="10">
        <f>VLOOKUP(A826,_data_elections!$A:$B,2,0)-B826</f>
        <v>490</v>
      </c>
      <c r="D826" s="11">
        <f t="shared" si="12"/>
        <v>52.53863134657837</v>
      </c>
      <c r="E826" s="11">
        <v>47.6</v>
      </c>
      <c r="F826" s="11">
        <v>43</v>
      </c>
    </row>
    <row r="827" spans="1:6" x14ac:dyDescent="0.15">
      <c r="A827" s="8">
        <v>2012</v>
      </c>
      <c r="B827" s="9">
        <v>40730</v>
      </c>
      <c r="C827" s="10">
        <f>VLOOKUP(A827,_data_elections!$A:$B,2,0)-B827</f>
        <v>489</v>
      </c>
      <c r="D827" s="11">
        <f t="shared" si="12"/>
        <v>52.53863134657837</v>
      </c>
      <c r="E827" s="11">
        <v>47.6</v>
      </c>
      <c r="F827" s="11">
        <v>43</v>
      </c>
    </row>
    <row r="828" spans="1:6" x14ac:dyDescent="0.15">
      <c r="A828" s="8">
        <v>2012</v>
      </c>
      <c r="B828" s="9">
        <v>40731</v>
      </c>
      <c r="C828" s="10">
        <f>VLOOKUP(A828,_data_elections!$A:$B,2,0)-B828</f>
        <v>488</v>
      </c>
      <c r="D828" s="11">
        <f t="shared" si="12"/>
        <v>52.53863134657837</v>
      </c>
      <c r="E828" s="11">
        <v>47.6</v>
      </c>
      <c r="F828" s="11">
        <v>43</v>
      </c>
    </row>
    <row r="829" spans="1:6" x14ac:dyDescent="0.15">
      <c r="A829" s="8">
        <v>2012</v>
      </c>
      <c r="B829" s="9">
        <v>40732</v>
      </c>
      <c r="C829" s="10">
        <f>VLOOKUP(A829,_data_elections!$A:$B,2,0)-B829</f>
        <v>487</v>
      </c>
      <c r="D829" s="11">
        <f t="shared" si="12"/>
        <v>52.53863134657837</v>
      </c>
      <c r="E829" s="11">
        <v>47.6</v>
      </c>
      <c r="F829" s="11">
        <v>43</v>
      </c>
    </row>
    <row r="830" spans="1:6" x14ac:dyDescent="0.15">
      <c r="A830" s="8">
        <v>2012</v>
      </c>
      <c r="B830" s="9">
        <v>40733</v>
      </c>
      <c r="C830" s="10">
        <f>VLOOKUP(A830,_data_elections!$A:$B,2,0)-B830</f>
        <v>486</v>
      </c>
      <c r="D830" s="11">
        <f t="shared" si="12"/>
        <v>52.53863134657837</v>
      </c>
      <c r="E830" s="11">
        <v>47.6</v>
      </c>
      <c r="F830" s="11">
        <v>43</v>
      </c>
    </row>
    <row r="831" spans="1:6" x14ac:dyDescent="0.15">
      <c r="A831" s="8">
        <v>2012</v>
      </c>
      <c r="B831" s="9">
        <v>40734</v>
      </c>
      <c r="C831" s="10">
        <f>VLOOKUP(A831,_data_elections!$A:$B,2,0)-B831</f>
        <v>485</v>
      </c>
      <c r="D831" s="11">
        <f t="shared" si="12"/>
        <v>52.53863134657837</v>
      </c>
      <c r="E831" s="11">
        <v>47.6</v>
      </c>
      <c r="F831" s="11">
        <v>43</v>
      </c>
    </row>
    <row r="832" spans="1:6" x14ac:dyDescent="0.15">
      <c r="A832" s="8">
        <v>2012</v>
      </c>
      <c r="B832" s="9">
        <v>40735</v>
      </c>
      <c r="C832" s="10">
        <f>VLOOKUP(A832,_data_elections!$A:$B,2,0)-B832</f>
        <v>484</v>
      </c>
      <c r="D832" s="11">
        <f t="shared" si="12"/>
        <v>52.53863134657837</v>
      </c>
      <c r="E832" s="11">
        <v>47.6</v>
      </c>
      <c r="F832" s="11">
        <v>43</v>
      </c>
    </row>
    <row r="833" spans="1:6" x14ac:dyDescent="0.15">
      <c r="A833" s="8">
        <v>2012</v>
      </c>
      <c r="B833" s="9">
        <v>40736</v>
      </c>
      <c r="C833" s="10">
        <f>VLOOKUP(A833,_data_elections!$A:$B,2,0)-B833</f>
        <v>483</v>
      </c>
      <c r="D833" s="11">
        <f t="shared" si="12"/>
        <v>52.53863134657837</v>
      </c>
      <c r="E833" s="11">
        <v>47.6</v>
      </c>
      <c r="F833" s="11">
        <v>43</v>
      </c>
    </row>
    <row r="834" spans="1:6" x14ac:dyDescent="0.15">
      <c r="A834" s="8">
        <v>2012</v>
      </c>
      <c r="B834" s="9">
        <v>40737</v>
      </c>
      <c r="C834" s="10">
        <f>VLOOKUP(A834,_data_elections!$A:$B,2,0)-B834</f>
        <v>482</v>
      </c>
      <c r="D834" s="11">
        <f t="shared" ref="D834:D897" si="13">E834/(E834+F834)*100</f>
        <v>52.53863134657837</v>
      </c>
      <c r="E834" s="11">
        <v>47.6</v>
      </c>
      <c r="F834" s="11">
        <v>43</v>
      </c>
    </row>
    <row r="835" spans="1:6" x14ac:dyDescent="0.15">
      <c r="A835" s="8">
        <v>2012</v>
      </c>
      <c r="B835" s="9">
        <v>40738</v>
      </c>
      <c r="C835" s="10">
        <f>VLOOKUP(A835,_data_elections!$A:$B,2,0)-B835</f>
        <v>481</v>
      </c>
      <c r="D835" s="11">
        <f t="shared" si="13"/>
        <v>52.53863134657837</v>
      </c>
      <c r="E835" s="11">
        <v>47.6</v>
      </c>
      <c r="F835" s="11">
        <v>43</v>
      </c>
    </row>
    <row r="836" spans="1:6" x14ac:dyDescent="0.15">
      <c r="A836" s="8">
        <v>2012</v>
      </c>
      <c r="B836" s="9">
        <v>40739</v>
      </c>
      <c r="C836" s="10">
        <f>VLOOKUP(A836,_data_elections!$A:$B,2,0)-B836</f>
        <v>480</v>
      </c>
      <c r="D836" s="11">
        <f t="shared" si="13"/>
        <v>52.53863134657837</v>
      </c>
      <c r="E836" s="11">
        <v>47.6</v>
      </c>
      <c r="F836" s="11">
        <v>43</v>
      </c>
    </row>
    <row r="837" spans="1:6" x14ac:dyDescent="0.15">
      <c r="A837" s="8">
        <v>2012</v>
      </c>
      <c r="B837" s="9">
        <v>40740</v>
      </c>
      <c r="C837" s="10">
        <f>VLOOKUP(A837,_data_elections!$A:$B,2,0)-B837</f>
        <v>479</v>
      </c>
      <c r="D837" s="11">
        <f t="shared" si="13"/>
        <v>52.53863134657837</v>
      </c>
      <c r="E837" s="11">
        <v>47.6</v>
      </c>
      <c r="F837" s="11">
        <v>43</v>
      </c>
    </row>
    <row r="838" spans="1:6" x14ac:dyDescent="0.15">
      <c r="A838" s="8">
        <v>2012</v>
      </c>
      <c r="B838" s="9">
        <v>40741</v>
      </c>
      <c r="C838" s="10">
        <f>VLOOKUP(A838,_data_elections!$A:$B,2,0)-B838</f>
        <v>478</v>
      </c>
      <c r="D838" s="11">
        <f t="shared" si="13"/>
        <v>52.53863134657837</v>
      </c>
      <c r="E838" s="11">
        <v>47.6</v>
      </c>
      <c r="F838" s="11">
        <v>43</v>
      </c>
    </row>
    <row r="839" spans="1:6" x14ac:dyDescent="0.15">
      <c r="A839" s="8">
        <v>2012</v>
      </c>
      <c r="B839" s="9">
        <v>40742</v>
      </c>
      <c r="C839" s="10">
        <f>VLOOKUP(A839,_data_elections!$A:$B,2,0)-B839</f>
        <v>477</v>
      </c>
      <c r="D839" s="11">
        <f t="shared" si="13"/>
        <v>52.53863134657837</v>
      </c>
      <c r="E839" s="11">
        <v>47.6</v>
      </c>
      <c r="F839" s="11">
        <v>43</v>
      </c>
    </row>
    <row r="840" spans="1:6" x14ac:dyDescent="0.15">
      <c r="A840" s="8">
        <v>2012</v>
      </c>
      <c r="B840" s="9">
        <v>40743</v>
      </c>
      <c r="C840" s="10">
        <f>VLOOKUP(A840,_data_elections!$A:$B,2,0)-B840</f>
        <v>476</v>
      </c>
      <c r="D840" s="11">
        <f t="shared" si="13"/>
        <v>52.602436323366554</v>
      </c>
      <c r="E840" s="11">
        <v>47.5</v>
      </c>
      <c r="F840" s="11">
        <v>42.8</v>
      </c>
    </row>
    <row r="841" spans="1:6" x14ac:dyDescent="0.15">
      <c r="A841" s="8">
        <v>2012</v>
      </c>
      <c r="B841" s="9">
        <v>40744</v>
      </c>
      <c r="C841" s="10">
        <f>VLOOKUP(A841,_data_elections!$A:$B,2,0)-B841</f>
        <v>475</v>
      </c>
      <c r="D841" s="11">
        <f t="shared" si="13"/>
        <v>52.178770949720679</v>
      </c>
      <c r="E841" s="11">
        <v>46.7</v>
      </c>
      <c r="F841" s="11">
        <v>42.8</v>
      </c>
    </row>
    <row r="842" spans="1:6" x14ac:dyDescent="0.15">
      <c r="A842" s="8">
        <v>2012</v>
      </c>
      <c r="B842" s="9">
        <v>40745</v>
      </c>
      <c r="C842" s="10">
        <f>VLOOKUP(A842,_data_elections!$A:$B,2,0)-B842</f>
        <v>474</v>
      </c>
      <c r="D842" s="11">
        <f t="shared" si="13"/>
        <v>52.402234636871505</v>
      </c>
      <c r="E842" s="11">
        <v>46.9</v>
      </c>
      <c r="F842" s="11">
        <v>42.6</v>
      </c>
    </row>
    <row r="843" spans="1:6" x14ac:dyDescent="0.15">
      <c r="A843" s="8">
        <v>2012</v>
      </c>
      <c r="B843" s="9">
        <v>40746</v>
      </c>
      <c r="C843" s="10">
        <f>VLOOKUP(A843,_data_elections!$A:$B,2,0)-B843</f>
        <v>473</v>
      </c>
      <c r="D843" s="11">
        <f t="shared" si="13"/>
        <v>52.402234636871505</v>
      </c>
      <c r="E843" s="11">
        <v>46.9</v>
      </c>
      <c r="F843" s="11">
        <v>42.6</v>
      </c>
    </row>
    <row r="844" spans="1:6" x14ac:dyDescent="0.15">
      <c r="A844" s="8">
        <v>2012</v>
      </c>
      <c r="B844" s="9">
        <v>40747</v>
      </c>
      <c r="C844" s="10">
        <f>VLOOKUP(A844,_data_elections!$A:$B,2,0)-B844</f>
        <v>472</v>
      </c>
      <c r="D844" s="11">
        <f t="shared" si="13"/>
        <v>52.402234636871505</v>
      </c>
      <c r="E844" s="11">
        <v>46.9</v>
      </c>
      <c r="F844" s="11">
        <v>42.6</v>
      </c>
    </row>
    <row r="845" spans="1:6" x14ac:dyDescent="0.15">
      <c r="A845" s="8">
        <v>2012</v>
      </c>
      <c r="B845" s="9">
        <v>40748</v>
      </c>
      <c r="C845" s="10">
        <f>VLOOKUP(A845,_data_elections!$A:$B,2,0)-B845</f>
        <v>471</v>
      </c>
      <c r="D845" s="11">
        <f t="shared" si="13"/>
        <v>52.402234636871505</v>
      </c>
      <c r="E845" s="11">
        <v>46.9</v>
      </c>
      <c r="F845" s="11">
        <v>42.6</v>
      </c>
    </row>
    <row r="846" spans="1:6" x14ac:dyDescent="0.15">
      <c r="A846" s="8">
        <v>2012</v>
      </c>
      <c r="B846" s="9">
        <v>40749</v>
      </c>
      <c r="C846" s="10">
        <f>VLOOKUP(A846,_data_elections!$A:$B,2,0)-B846</f>
        <v>470</v>
      </c>
      <c r="D846" s="11">
        <f t="shared" si="13"/>
        <v>52.402234636871505</v>
      </c>
      <c r="E846" s="11">
        <v>46.9</v>
      </c>
      <c r="F846" s="11">
        <v>42.6</v>
      </c>
    </row>
    <row r="847" spans="1:6" x14ac:dyDescent="0.15">
      <c r="A847" s="8">
        <v>2012</v>
      </c>
      <c r="B847" s="9">
        <v>40750</v>
      </c>
      <c r="C847" s="10">
        <f>VLOOKUP(A847,_data_elections!$A:$B,2,0)-B847</f>
        <v>469</v>
      </c>
      <c r="D847" s="11">
        <f t="shared" si="13"/>
        <v>52.402234636871505</v>
      </c>
      <c r="E847" s="11">
        <v>46.9</v>
      </c>
      <c r="F847" s="11">
        <v>42.6</v>
      </c>
    </row>
    <row r="848" spans="1:6" x14ac:dyDescent="0.15">
      <c r="A848" s="8">
        <v>2012</v>
      </c>
      <c r="B848" s="9">
        <v>40751</v>
      </c>
      <c r="C848" s="10">
        <f>VLOOKUP(A848,_data_elections!$A:$B,2,0)-B848</f>
        <v>468</v>
      </c>
      <c r="D848" s="11">
        <f t="shared" si="13"/>
        <v>52.402234636871505</v>
      </c>
      <c r="E848" s="11">
        <v>46.9</v>
      </c>
      <c r="F848" s="11">
        <v>42.6</v>
      </c>
    </row>
    <row r="849" spans="1:6" x14ac:dyDescent="0.15">
      <c r="A849" s="8">
        <v>2012</v>
      </c>
      <c r="B849" s="9">
        <v>40752</v>
      </c>
      <c r="C849" s="10">
        <f>VLOOKUP(A849,_data_elections!$A:$B,2,0)-B849</f>
        <v>467</v>
      </c>
      <c r="D849" s="11">
        <f t="shared" si="13"/>
        <v>52.402234636871505</v>
      </c>
      <c r="E849" s="11">
        <v>46.9</v>
      </c>
      <c r="F849" s="11">
        <v>42.6</v>
      </c>
    </row>
    <row r="850" spans="1:6" x14ac:dyDescent="0.15">
      <c r="A850" s="8">
        <v>2012</v>
      </c>
      <c r="B850" s="9">
        <v>40753</v>
      </c>
      <c r="C850" s="10">
        <f>VLOOKUP(A850,_data_elections!$A:$B,2,0)-B850</f>
        <v>466</v>
      </c>
      <c r="D850" s="11">
        <f t="shared" si="13"/>
        <v>52.402234636871505</v>
      </c>
      <c r="E850" s="11">
        <v>46.9</v>
      </c>
      <c r="F850" s="11">
        <v>42.6</v>
      </c>
    </row>
    <row r="851" spans="1:6" x14ac:dyDescent="0.15">
      <c r="A851" s="8">
        <v>2012</v>
      </c>
      <c r="B851" s="9">
        <v>40754</v>
      </c>
      <c r="C851" s="10">
        <f>VLOOKUP(A851,_data_elections!$A:$B,2,0)-B851</f>
        <v>465</v>
      </c>
      <c r="D851" s="11">
        <f t="shared" si="13"/>
        <v>52.402234636871505</v>
      </c>
      <c r="E851" s="11">
        <v>46.9</v>
      </c>
      <c r="F851" s="11">
        <v>42.6</v>
      </c>
    </row>
    <row r="852" spans="1:6" x14ac:dyDescent="0.15">
      <c r="A852" s="8">
        <v>2012</v>
      </c>
      <c r="B852" s="9">
        <v>40755</v>
      </c>
      <c r="C852" s="10">
        <f>VLOOKUP(A852,_data_elections!$A:$B,2,0)-B852</f>
        <v>464</v>
      </c>
      <c r="D852" s="11">
        <f t="shared" si="13"/>
        <v>52.402234636871505</v>
      </c>
      <c r="E852" s="11">
        <v>46.9</v>
      </c>
      <c r="F852" s="11">
        <v>42.6</v>
      </c>
    </row>
    <row r="853" spans="1:6" x14ac:dyDescent="0.15">
      <c r="A853" s="8">
        <v>2012</v>
      </c>
      <c r="B853" s="9">
        <v>40756</v>
      </c>
      <c r="C853" s="10">
        <f>VLOOKUP(A853,_data_elections!$A:$B,2,0)-B853</f>
        <v>463</v>
      </c>
      <c r="D853" s="11">
        <f t="shared" si="13"/>
        <v>52.402234636871505</v>
      </c>
      <c r="E853" s="11">
        <v>46.9</v>
      </c>
      <c r="F853" s="11">
        <v>42.6</v>
      </c>
    </row>
    <row r="854" spans="1:6" x14ac:dyDescent="0.15">
      <c r="A854" s="8">
        <v>2012</v>
      </c>
      <c r="B854" s="9">
        <v>40757</v>
      </c>
      <c r="C854" s="10">
        <f>VLOOKUP(A854,_data_elections!$A:$B,2,0)-B854</f>
        <v>462</v>
      </c>
      <c r="D854" s="11">
        <f t="shared" si="13"/>
        <v>52.402234636871505</v>
      </c>
      <c r="E854" s="11">
        <v>46.9</v>
      </c>
      <c r="F854" s="11">
        <v>42.6</v>
      </c>
    </row>
    <row r="855" spans="1:6" x14ac:dyDescent="0.15">
      <c r="A855" s="8">
        <v>2012</v>
      </c>
      <c r="B855" s="9">
        <v>40758</v>
      </c>
      <c r="C855" s="10">
        <f>VLOOKUP(A855,_data_elections!$A:$B,2,0)-B855</f>
        <v>461</v>
      </c>
      <c r="D855" s="11">
        <f t="shared" si="13"/>
        <v>52.402234636871505</v>
      </c>
      <c r="E855" s="11">
        <v>46.9</v>
      </c>
      <c r="F855" s="11">
        <v>42.6</v>
      </c>
    </row>
    <row r="856" spans="1:6" x14ac:dyDescent="0.15">
      <c r="A856" s="8">
        <v>2012</v>
      </c>
      <c r="B856" s="9">
        <v>40759</v>
      </c>
      <c r="C856" s="10">
        <f>VLOOKUP(A856,_data_elections!$A:$B,2,0)-B856</f>
        <v>460</v>
      </c>
      <c r="D856" s="11">
        <f t="shared" si="13"/>
        <v>52.402234636871505</v>
      </c>
      <c r="E856" s="11">
        <v>46.9</v>
      </c>
      <c r="F856" s="11">
        <v>42.6</v>
      </c>
    </row>
    <row r="857" spans="1:6" x14ac:dyDescent="0.15">
      <c r="A857" s="8">
        <v>2012</v>
      </c>
      <c r="B857" s="9">
        <v>40760</v>
      </c>
      <c r="C857" s="10">
        <f>VLOOKUP(A857,_data_elections!$A:$B,2,0)-B857</f>
        <v>459</v>
      </c>
      <c r="D857" s="11">
        <f t="shared" si="13"/>
        <v>52.402234636871505</v>
      </c>
      <c r="E857" s="11">
        <v>46.9</v>
      </c>
      <c r="F857" s="11">
        <v>42.6</v>
      </c>
    </row>
    <row r="858" spans="1:6" x14ac:dyDescent="0.15">
      <c r="A858" s="8">
        <v>2012</v>
      </c>
      <c r="B858" s="9">
        <v>40761</v>
      </c>
      <c r="C858" s="10">
        <f>VLOOKUP(A858,_data_elections!$A:$B,2,0)-B858</f>
        <v>458</v>
      </c>
      <c r="D858" s="11">
        <f t="shared" si="13"/>
        <v>52.402234636871505</v>
      </c>
      <c r="E858" s="11">
        <v>46.9</v>
      </c>
      <c r="F858" s="11">
        <v>42.6</v>
      </c>
    </row>
    <row r="859" spans="1:6" x14ac:dyDescent="0.15">
      <c r="A859" s="8">
        <v>2012</v>
      </c>
      <c r="B859" s="9">
        <v>40762</v>
      </c>
      <c r="C859" s="10">
        <f>VLOOKUP(A859,_data_elections!$A:$B,2,0)-B859</f>
        <v>457</v>
      </c>
      <c r="D859" s="11">
        <f t="shared" si="13"/>
        <v>52.402234636871505</v>
      </c>
      <c r="E859" s="11">
        <v>46.9</v>
      </c>
      <c r="F859" s="11">
        <v>42.6</v>
      </c>
    </row>
    <row r="860" spans="1:6" x14ac:dyDescent="0.15">
      <c r="A860" s="8">
        <v>2012</v>
      </c>
      <c r="B860" s="9">
        <v>40763</v>
      </c>
      <c r="C860" s="10">
        <f>VLOOKUP(A860,_data_elections!$A:$B,2,0)-B860</f>
        <v>456</v>
      </c>
      <c r="D860" s="11">
        <f t="shared" si="13"/>
        <v>52.402234636871505</v>
      </c>
      <c r="E860" s="11">
        <v>46.9</v>
      </c>
      <c r="F860" s="11">
        <v>42.6</v>
      </c>
    </row>
    <row r="861" spans="1:6" x14ac:dyDescent="0.15">
      <c r="A861" s="8">
        <v>2012</v>
      </c>
      <c r="B861" s="9">
        <v>40764</v>
      </c>
      <c r="C861" s="10">
        <f>VLOOKUP(A861,_data_elections!$A:$B,2,0)-B861</f>
        <v>455</v>
      </c>
      <c r="D861" s="11">
        <f t="shared" si="13"/>
        <v>52.402234636871505</v>
      </c>
      <c r="E861" s="11">
        <v>46.9</v>
      </c>
      <c r="F861" s="11">
        <v>42.6</v>
      </c>
    </row>
    <row r="862" spans="1:6" x14ac:dyDescent="0.15">
      <c r="A862" s="8">
        <v>2012</v>
      </c>
      <c r="B862" s="9">
        <v>40765</v>
      </c>
      <c r="C862" s="10">
        <f>VLOOKUP(A862,_data_elections!$A:$B,2,0)-B862</f>
        <v>454</v>
      </c>
      <c r="D862" s="11">
        <f t="shared" si="13"/>
        <v>52.022471910112358</v>
      </c>
      <c r="E862" s="11">
        <v>46.3</v>
      </c>
      <c r="F862" s="11">
        <v>42.7</v>
      </c>
    </row>
    <row r="863" spans="1:6" x14ac:dyDescent="0.15">
      <c r="A863" s="8">
        <v>2012</v>
      </c>
      <c r="B863" s="9">
        <v>40766</v>
      </c>
      <c r="C863" s="10">
        <f>VLOOKUP(A863,_data_elections!$A:$B,2,0)-B863</f>
        <v>453</v>
      </c>
      <c r="D863" s="11">
        <f t="shared" si="13"/>
        <v>51.777777777777779</v>
      </c>
      <c r="E863" s="11">
        <v>46.6</v>
      </c>
      <c r="F863" s="11">
        <v>43.4</v>
      </c>
    </row>
    <row r="864" spans="1:6" x14ac:dyDescent="0.15">
      <c r="A864" s="8">
        <v>2012</v>
      </c>
      <c r="B864" s="9">
        <v>40767</v>
      </c>
      <c r="C864" s="10">
        <f>VLOOKUP(A864,_data_elections!$A:$B,2,0)-B864</f>
        <v>452</v>
      </c>
      <c r="D864" s="11">
        <f t="shared" si="13"/>
        <v>51.712707182320436</v>
      </c>
      <c r="E864" s="11">
        <v>46.8</v>
      </c>
      <c r="F864" s="11">
        <v>43.7</v>
      </c>
    </row>
    <row r="865" spans="1:6" x14ac:dyDescent="0.15">
      <c r="A865" s="8">
        <v>2012</v>
      </c>
      <c r="B865" s="9">
        <v>40768</v>
      </c>
      <c r="C865" s="10">
        <f>VLOOKUP(A865,_data_elections!$A:$B,2,0)-B865</f>
        <v>451</v>
      </c>
      <c r="D865" s="11">
        <f t="shared" si="13"/>
        <v>51.712707182320436</v>
      </c>
      <c r="E865" s="11">
        <v>46.8</v>
      </c>
      <c r="F865" s="11">
        <v>43.7</v>
      </c>
    </row>
    <row r="866" spans="1:6" x14ac:dyDescent="0.15">
      <c r="A866" s="8">
        <v>2012</v>
      </c>
      <c r="B866" s="9">
        <v>40769</v>
      </c>
      <c r="C866" s="10">
        <f>VLOOKUP(A866,_data_elections!$A:$B,2,0)-B866</f>
        <v>450</v>
      </c>
      <c r="D866" s="11">
        <f t="shared" si="13"/>
        <v>51.712707182320436</v>
      </c>
      <c r="E866" s="11">
        <v>46.8</v>
      </c>
      <c r="F866" s="11">
        <v>43.7</v>
      </c>
    </row>
    <row r="867" spans="1:6" x14ac:dyDescent="0.15">
      <c r="A867" s="8">
        <v>2012</v>
      </c>
      <c r="B867" s="9">
        <v>40770</v>
      </c>
      <c r="C867" s="10">
        <f>VLOOKUP(A867,_data_elections!$A:$B,2,0)-B867</f>
        <v>449</v>
      </c>
      <c r="D867" s="11">
        <f t="shared" si="13"/>
        <v>51.712707182320436</v>
      </c>
      <c r="E867" s="11">
        <v>46.8</v>
      </c>
      <c r="F867" s="11">
        <v>43.7</v>
      </c>
    </row>
    <row r="868" spans="1:6" x14ac:dyDescent="0.15">
      <c r="A868" s="8">
        <v>2012</v>
      </c>
      <c r="B868" s="9">
        <v>40771</v>
      </c>
      <c r="C868" s="10">
        <f>VLOOKUP(A868,_data_elections!$A:$B,2,0)-B868</f>
        <v>448</v>
      </c>
      <c r="D868" s="11">
        <f t="shared" si="13"/>
        <v>51.712707182320436</v>
      </c>
      <c r="E868" s="11">
        <v>46.8</v>
      </c>
      <c r="F868" s="11">
        <v>43.7</v>
      </c>
    </row>
    <row r="869" spans="1:6" x14ac:dyDescent="0.15">
      <c r="A869" s="8">
        <v>2012</v>
      </c>
      <c r="B869" s="9">
        <v>40772</v>
      </c>
      <c r="C869" s="10">
        <f>VLOOKUP(A869,_data_elections!$A:$B,2,0)-B869</f>
        <v>447</v>
      </c>
      <c r="D869" s="11">
        <f t="shared" si="13"/>
        <v>51.712707182320436</v>
      </c>
      <c r="E869" s="11">
        <v>46.8</v>
      </c>
      <c r="F869" s="11">
        <v>43.7</v>
      </c>
    </row>
    <row r="870" spans="1:6" x14ac:dyDescent="0.15">
      <c r="A870" s="8">
        <v>2012</v>
      </c>
      <c r="B870" s="9">
        <v>40773</v>
      </c>
      <c r="C870" s="10">
        <f>VLOOKUP(A870,_data_elections!$A:$B,2,0)-B870</f>
        <v>446</v>
      </c>
      <c r="D870" s="11">
        <f t="shared" si="13"/>
        <v>51.712707182320436</v>
      </c>
      <c r="E870" s="11">
        <v>46.8</v>
      </c>
      <c r="F870" s="11">
        <v>43.7</v>
      </c>
    </row>
    <row r="871" spans="1:6" x14ac:dyDescent="0.15">
      <c r="A871" s="8">
        <v>2012</v>
      </c>
      <c r="B871" s="9">
        <v>40774</v>
      </c>
      <c r="C871" s="10">
        <f>VLOOKUP(A871,_data_elections!$A:$B,2,0)-B871</f>
        <v>445</v>
      </c>
      <c r="D871" s="11">
        <f t="shared" si="13"/>
        <v>51.712707182320436</v>
      </c>
      <c r="E871" s="11">
        <v>46.8</v>
      </c>
      <c r="F871" s="11">
        <v>43.7</v>
      </c>
    </row>
    <row r="872" spans="1:6" x14ac:dyDescent="0.15">
      <c r="A872" s="8">
        <v>2012</v>
      </c>
      <c r="B872" s="9">
        <v>40775</v>
      </c>
      <c r="C872" s="10">
        <f>VLOOKUP(A872,_data_elections!$A:$B,2,0)-B872</f>
        <v>444</v>
      </c>
      <c r="D872" s="11">
        <f t="shared" si="13"/>
        <v>51.712707182320436</v>
      </c>
      <c r="E872" s="11">
        <v>46.8</v>
      </c>
      <c r="F872" s="11">
        <v>43.7</v>
      </c>
    </row>
    <row r="873" spans="1:6" x14ac:dyDescent="0.15">
      <c r="A873" s="8">
        <v>2012</v>
      </c>
      <c r="B873" s="9">
        <v>40776</v>
      </c>
      <c r="C873" s="10">
        <f>VLOOKUP(A873,_data_elections!$A:$B,2,0)-B873</f>
        <v>443</v>
      </c>
      <c r="D873" s="11">
        <f t="shared" si="13"/>
        <v>51.712707182320436</v>
      </c>
      <c r="E873" s="11">
        <v>46.8</v>
      </c>
      <c r="F873" s="11">
        <v>43.7</v>
      </c>
    </row>
    <row r="874" spans="1:6" x14ac:dyDescent="0.15">
      <c r="A874" s="8">
        <v>2012</v>
      </c>
      <c r="B874" s="9">
        <v>40777</v>
      </c>
      <c r="C874" s="10">
        <f>VLOOKUP(A874,_data_elections!$A:$B,2,0)-B874</f>
        <v>442</v>
      </c>
      <c r="D874" s="11">
        <f t="shared" si="13"/>
        <v>51.108647450110865</v>
      </c>
      <c r="E874" s="11">
        <v>46.1</v>
      </c>
      <c r="F874" s="11">
        <v>44.1</v>
      </c>
    </row>
    <row r="875" spans="1:6" x14ac:dyDescent="0.15">
      <c r="A875" s="8">
        <v>2012</v>
      </c>
      <c r="B875" s="9">
        <v>40778</v>
      </c>
      <c r="C875" s="10">
        <f>VLOOKUP(A875,_data_elections!$A:$B,2,0)-B875</f>
        <v>441</v>
      </c>
      <c r="D875" s="11">
        <f t="shared" si="13"/>
        <v>51.108647450110865</v>
      </c>
      <c r="E875" s="11">
        <v>46.1</v>
      </c>
      <c r="F875" s="11">
        <v>44.1</v>
      </c>
    </row>
    <row r="876" spans="1:6" x14ac:dyDescent="0.15">
      <c r="A876" s="8">
        <v>2012</v>
      </c>
      <c r="B876" s="9">
        <v>40779</v>
      </c>
      <c r="C876" s="10">
        <f>VLOOKUP(A876,_data_elections!$A:$B,2,0)-B876</f>
        <v>440</v>
      </c>
      <c r="D876" s="11">
        <f t="shared" si="13"/>
        <v>50.663716814159287</v>
      </c>
      <c r="E876" s="11">
        <v>45.8</v>
      </c>
      <c r="F876" s="11">
        <v>44.6</v>
      </c>
    </row>
    <row r="877" spans="1:6" x14ac:dyDescent="0.15">
      <c r="A877" s="8">
        <v>2012</v>
      </c>
      <c r="B877" s="9">
        <v>40780</v>
      </c>
      <c r="C877" s="10">
        <f>VLOOKUP(A877,_data_elections!$A:$B,2,0)-B877</f>
        <v>439</v>
      </c>
      <c r="D877" s="11">
        <f t="shared" si="13"/>
        <v>50.663716814159287</v>
      </c>
      <c r="E877" s="11">
        <v>45.8</v>
      </c>
      <c r="F877" s="11">
        <v>44.6</v>
      </c>
    </row>
    <row r="878" spans="1:6" x14ac:dyDescent="0.15">
      <c r="A878" s="8">
        <v>2012</v>
      </c>
      <c r="B878" s="9">
        <v>40781</v>
      </c>
      <c r="C878" s="10">
        <f>VLOOKUP(A878,_data_elections!$A:$B,2,0)-B878</f>
        <v>438</v>
      </c>
      <c r="D878" s="11">
        <f t="shared" si="13"/>
        <v>50.777777777777779</v>
      </c>
      <c r="E878" s="11">
        <v>45.7</v>
      </c>
      <c r="F878" s="11">
        <v>44.3</v>
      </c>
    </row>
    <row r="879" spans="1:6" x14ac:dyDescent="0.15">
      <c r="A879" s="8">
        <v>2012</v>
      </c>
      <c r="B879" s="9">
        <v>40782</v>
      </c>
      <c r="C879" s="10">
        <f>VLOOKUP(A879,_data_elections!$A:$B,2,0)-B879</f>
        <v>437</v>
      </c>
      <c r="D879" s="11">
        <f t="shared" si="13"/>
        <v>50.777777777777779</v>
      </c>
      <c r="E879" s="11">
        <v>45.7</v>
      </c>
      <c r="F879" s="11">
        <v>44.3</v>
      </c>
    </row>
    <row r="880" spans="1:6" x14ac:dyDescent="0.15">
      <c r="A880" s="8">
        <v>2012</v>
      </c>
      <c r="B880" s="9">
        <v>40783</v>
      </c>
      <c r="C880" s="10">
        <f>VLOOKUP(A880,_data_elections!$A:$B,2,0)-B880</f>
        <v>436</v>
      </c>
      <c r="D880" s="11">
        <f t="shared" si="13"/>
        <v>50.777777777777779</v>
      </c>
      <c r="E880" s="11">
        <v>45.7</v>
      </c>
      <c r="F880" s="11">
        <v>44.3</v>
      </c>
    </row>
    <row r="881" spans="1:6" x14ac:dyDescent="0.15">
      <c r="A881" s="8">
        <v>2012</v>
      </c>
      <c r="B881" s="9">
        <v>40784</v>
      </c>
      <c r="C881" s="10">
        <f>VLOOKUP(A881,_data_elections!$A:$B,2,0)-B881</f>
        <v>435</v>
      </c>
      <c r="D881" s="11">
        <f t="shared" si="13"/>
        <v>50.777777777777779</v>
      </c>
      <c r="E881" s="11">
        <v>45.7</v>
      </c>
      <c r="F881" s="11">
        <v>44.3</v>
      </c>
    </row>
    <row r="882" spans="1:6" x14ac:dyDescent="0.15">
      <c r="A882" s="8">
        <v>2012</v>
      </c>
      <c r="B882" s="9">
        <v>40785</v>
      </c>
      <c r="C882" s="10">
        <f>VLOOKUP(A882,_data_elections!$A:$B,2,0)-B882</f>
        <v>434</v>
      </c>
      <c r="D882" s="11">
        <f t="shared" si="13"/>
        <v>50.777777777777779</v>
      </c>
      <c r="E882" s="11">
        <v>45.7</v>
      </c>
      <c r="F882" s="11">
        <v>44.3</v>
      </c>
    </row>
    <row r="883" spans="1:6" x14ac:dyDescent="0.15">
      <c r="A883" s="8">
        <v>2012</v>
      </c>
      <c r="B883" s="9">
        <v>40786</v>
      </c>
      <c r="C883" s="10">
        <f>VLOOKUP(A883,_data_elections!$A:$B,2,0)-B883</f>
        <v>433</v>
      </c>
      <c r="D883" s="11">
        <f t="shared" si="13"/>
        <v>50.276243093922659</v>
      </c>
      <c r="E883" s="11">
        <v>45.5</v>
      </c>
      <c r="F883" s="11">
        <v>45</v>
      </c>
    </row>
    <row r="884" spans="1:6" x14ac:dyDescent="0.15">
      <c r="A884" s="8">
        <v>2012</v>
      </c>
      <c r="B884" s="9">
        <v>40787</v>
      </c>
      <c r="C884" s="10">
        <f>VLOOKUP(A884,_data_elections!$A:$B,2,0)-B884</f>
        <v>432</v>
      </c>
      <c r="D884" s="11">
        <f t="shared" si="13"/>
        <v>50.280583613916953</v>
      </c>
      <c r="E884" s="11">
        <v>44.8</v>
      </c>
      <c r="F884" s="11">
        <v>44.3</v>
      </c>
    </row>
    <row r="885" spans="1:6" x14ac:dyDescent="0.15">
      <c r="A885" s="8">
        <v>2012</v>
      </c>
      <c r="B885" s="9">
        <v>40788</v>
      </c>
      <c r="C885" s="10">
        <f>VLOOKUP(A885,_data_elections!$A:$B,2,0)-B885</f>
        <v>431</v>
      </c>
      <c r="D885" s="11">
        <f t="shared" si="13"/>
        <v>50.280583613916953</v>
      </c>
      <c r="E885" s="11">
        <v>44.8</v>
      </c>
      <c r="F885" s="11">
        <v>44.3</v>
      </c>
    </row>
    <row r="886" spans="1:6" x14ac:dyDescent="0.15">
      <c r="A886" s="8">
        <v>2012</v>
      </c>
      <c r="B886" s="9">
        <v>40789</v>
      </c>
      <c r="C886" s="10">
        <f>VLOOKUP(A886,_data_elections!$A:$B,2,0)-B886</f>
        <v>430</v>
      </c>
      <c r="D886" s="11">
        <f t="shared" si="13"/>
        <v>50.280583613916953</v>
      </c>
      <c r="E886" s="11">
        <v>44.8</v>
      </c>
      <c r="F886" s="11">
        <v>44.3</v>
      </c>
    </row>
    <row r="887" spans="1:6" x14ac:dyDescent="0.15">
      <c r="A887" s="8">
        <v>2012</v>
      </c>
      <c r="B887" s="9">
        <v>40790</v>
      </c>
      <c r="C887" s="10">
        <f>VLOOKUP(A887,_data_elections!$A:$B,2,0)-B887</f>
        <v>429</v>
      </c>
      <c r="D887" s="11">
        <f t="shared" si="13"/>
        <v>50.280583613916953</v>
      </c>
      <c r="E887" s="11">
        <v>44.8</v>
      </c>
      <c r="F887" s="11">
        <v>44.3</v>
      </c>
    </row>
    <row r="888" spans="1:6" x14ac:dyDescent="0.15">
      <c r="A888" s="8">
        <v>2012</v>
      </c>
      <c r="B888" s="9">
        <v>40791</v>
      </c>
      <c r="C888" s="10">
        <f>VLOOKUP(A888,_data_elections!$A:$B,2,0)-B888</f>
        <v>428</v>
      </c>
      <c r="D888" s="11">
        <f t="shared" si="13"/>
        <v>50.280583613916953</v>
      </c>
      <c r="E888" s="11">
        <v>44.8</v>
      </c>
      <c r="F888" s="11">
        <v>44.3</v>
      </c>
    </row>
    <row r="889" spans="1:6" x14ac:dyDescent="0.15">
      <c r="A889" s="8">
        <v>2012</v>
      </c>
      <c r="B889" s="9">
        <v>40792</v>
      </c>
      <c r="C889" s="10">
        <f>VLOOKUP(A889,_data_elections!$A:$B,2,0)-B889</f>
        <v>427</v>
      </c>
      <c r="D889" s="11">
        <f t="shared" si="13"/>
        <v>49.889135254988915</v>
      </c>
      <c r="E889" s="11">
        <v>45</v>
      </c>
      <c r="F889" s="11">
        <v>45.2</v>
      </c>
    </row>
    <row r="890" spans="1:6" x14ac:dyDescent="0.15">
      <c r="A890" s="8">
        <v>2012</v>
      </c>
      <c r="B890" s="9">
        <v>40793</v>
      </c>
      <c r="C890" s="10">
        <f>VLOOKUP(A890,_data_elections!$A:$B,2,0)-B890</f>
        <v>426</v>
      </c>
      <c r="D890" s="11">
        <f t="shared" si="13"/>
        <v>49.889135254988915</v>
      </c>
      <c r="E890" s="11">
        <v>45</v>
      </c>
      <c r="F890" s="11">
        <v>45.2</v>
      </c>
    </row>
    <row r="891" spans="1:6" x14ac:dyDescent="0.15">
      <c r="A891" s="8">
        <v>2012</v>
      </c>
      <c r="B891" s="9">
        <v>40794</v>
      </c>
      <c r="C891" s="10">
        <f>VLOOKUP(A891,_data_elections!$A:$B,2,0)-B891</f>
        <v>425</v>
      </c>
      <c r="D891" s="11">
        <f t="shared" si="13"/>
        <v>49.889135254988915</v>
      </c>
      <c r="E891" s="11">
        <v>45</v>
      </c>
      <c r="F891" s="11">
        <v>45.2</v>
      </c>
    </row>
    <row r="892" spans="1:6" x14ac:dyDescent="0.15">
      <c r="A892" s="8">
        <v>2012</v>
      </c>
      <c r="B892" s="9">
        <v>40795</v>
      </c>
      <c r="C892" s="10">
        <f>VLOOKUP(A892,_data_elections!$A:$B,2,0)-B892</f>
        <v>424</v>
      </c>
      <c r="D892" s="11">
        <f t="shared" si="13"/>
        <v>49.889135254988915</v>
      </c>
      <c r="E892" s="11">
        <v>45</v>
      </c>
      <c r="F892" s="11">
        <v>45.2</v>
      </c>
    </row>
    <row r="893" spans="1:6" x14ac:dyDescent="0.15">
      <c r="A893" s="8">
        <v>2012</v>
      </c>
      <c r="B893" s="9">
        <v>40796</v>
      </c>
      <c r="C893" s="10">
        <f>VLOOKUP(A893,_data_elections!$A:$B,2,0)-B893</f>
        <v>423</v>
      </c>
      <c r="D893" s="11">
        <f t="shared" si="13"/>
        <v>49.889135254988915</v>
      </c>
      <c r="E893" s="11">
        <v>45</v>
      </c>
      <c r="F893" s="11">
        <v>45.2</v>
      </c>
    </row>
    <row r="894" spans="1:6" x14ac:dyDescent="0.15">
      <c r="A894" s="8">
        <v>2012</v>
      </c>
      <c r="B894" s="9">
        <v>40797</v>
      </c>
      <c r="C894" s="10">
        <f>VLOOKUP(A894,_data_elections!$A:$B,2,0)-B894</f>
        <v>422</v>
      </c>
      <c r="D894" s="11">
        <f t="shared" si="13"/>
        <v>49.889135254988915</v>
      </c>
      <c r="E894" s="11">
        <v>45</v>
      </c>
      <c r="F894" s="11">
        <v>45.2</v>
      </c>
    </row>
    <row r="895" spans="1:6" x14ac:dyDescent="0.15">
      <c r="A895" s="8">
        <v>2012</v>
      </c>
      <c r="B895" s="9">
        <v>40798</v>
      </c>
      <c r="C895" s="10">
        <f>VLOOKUP(A895,_data_elections!$A:$B,2,0)-B895</f>
        <v>421</v>
      </c>
      <c r="D895" s="11">
        <f t="shared" si="13"/>
        <v>49.889135254988915</v>
      </c>
      <c r="E895" s="11">
        <v>45</v>
      </c>
      <c r="F895" s="11">
        <v>45.2</v>
      </c>
    </row>
    <row r="896" spans="1:6" x14ac:dyDescent="0.15">
      <c r="A896" s="8">
        <v>2012</v>
      </c>
      <c r="B896" s="9">
        <v>40799</v>
      </c>
      <c r="C896" s="10">
        <f>VLOOKUP(A896,_data_elections!$A:$B,2,0)-B896</f>
        <v>420</v>
      </c>
      <c r="D896" s="11">
        <f t="shared" si="13"/>
        <v>49.670329670329672</v>
      </c>
      <c r="E896" s="11">
        <v>45.2</v>
      </c>
      <c r="F896" s="11">
        <v>45.8</v>
      </c>
    </row>
    <row r="897" spans="1:6" x14ac:dyDescent="0.15">
      <c r="A897" s="8">
        <v>2012</v>
      </c>
      <c r="B897" s="9">
        <v>40800</v>
      </c>
      <c r="C897" s="10">
        <f>VLOOKUP(A897,_data_elections!$A:$B,2,0)-B897</f>
        <v>419</v>
      </c>
      <c r="D897" s="11">
        <f t="shared" si="13"/>
        <v>50.164654226125137</v>
      </c>
      <c r="E897" s="11">
        <v>45.7</v>
      </c>
      <c r="F897" s="11">
        <v>45.4</v>
      </c>
    </row>
    <row r="898" spans="1:6" x14ac:dyDescent="0.15">
      <c r="A898" s="8">
        <v>2012</v>
      </c>
      <c r="B898" s="9">
        <v>40801</v>
      </c>
      <c r="C898" s="10">
        <f>VLOOKUP(A898,_data_elections!$A:$B,2,0)-B898</f>
        <v>418</v>
      </c>
      <c r="D898" s="11">
        <f t="shared" ref="D898:D961" si="14">E898/(E898+F898)*100</f>
        <v>50.493962678375418</v>
      </c>
      <c r="E898" s="11">
        <v>46</v>
      </c>
      <c r="F898" s="11">
        <v>45.1</v>
      </c>
    </row>
    <row r="899" spans="1:6" x14ac:dyDescent="0.15">
      <c r="A899" s="8">
        <v>2012</v>
      </c>
      <c r="B899" s="9">
        <v>40802</v>
      </c>
      <c r="C899" s="10">
        <f>VLOOKUP(A899,_data_elections!$A:$B,2,0)-B899</f>
        <v>417</v>
      </c>
      <c r="D899" s="11">
        <f t="shared" si="14"/>
        <v>50.493962678375418</v>
      </c>
      <c r="E899" s="11">
        <v>46</v>
      </c>
      <c r="F899" s="11">
        <v>45.1</v>
      </c>
    </row>
    <row r="900" spans="1:6" x14ac:dyDescent="0.15">
      <c r="A900" s="8">
        <v>2012</v>
      </c>
      <c r="B900" s="9">
        <v>40803</v>
      </c>
      <c r="C900" s="10">
        <f>VLOOKUP(A900,_data_elections!$A:$B,2,0)-B900</f>
        <v>416</v>
      </c>
      <c r="D900" s="11">
        <f t="shared" si="14"/>
        <v>50.493962678375418</v>
      </c>
      <c r="E900" s="11">
        <v>46</v>
      </c>
      <c r="F900" s="11">
        <v>45.1</v>
      </c>
    </row>
    <row r="901" spans="1:6" x14ac:dyDescent="0.15">
      <c r="A901" s="8">
        <v>2012</v>
      </c>
      <c r="B901" s="9">
        <v>40804</v>
      </c>
      <c r="C901" s="10">
        <f>VLOOKUP(A901,_data_elections!$A:$B,2,0)-B901</f>
        <v>415</v>
      </c>
      <c r="D901" s="11">
        <f t="shared" si="14"/>
        <v>50.493962678375418</v>
      </c>
      <c r="E901" s="11">
        <v>46</v>
      </c>
      <c r="F901" s="11">
        <v>45.1</v>
      </c>
    </row>
    <row r="902" spans="1:6" x14ac:dyDescent="0.15">
      <c r="A902" s="8">
        <v>2012</v>
      </c>
      <c r="B902" s="9">
        <v>40805</v>
      </c>
      <c r="C902" s="10">
        <f>VLOOKUP(A902,_data_elections!$A:$B,2,0)-B902</f>
        <v>414</v>
      </c>
      <c r="D902" s="11">
        <f t="shared" si="14"/>
        <v>50.545851528384276</v>
      </c>
      <c r="E902" s="11">
        <v>46.3</v>
      </c>
      <c r="F902" s="11">
        <v>45.3</v>
      </c>
    </row>
    <row r="903" spans="1:6" x14ac:dyDescent="0.15">
      <c r="A903" s="8">
        <v>2012</v>
      </c>
      <c r="B903" s="9">
        <v>40806</v>
      </c>
      <c r="C903" s="10">
        <f>VLOOKUP(A903,_data_elections!$A:$B,2,0)-B903</f>
        <v>413</v>
      </c>
      <c r="D903" s="11">
        <f t="shared" si="14"/>
        <v>51.033732317736671</v>
      </c>
      <c r="E903" s="11">
        <v>46.9</v>
      </c>
      <c r="F903" s="11">
        <v>45</v>
      </c>
    </row>
    <row r="904" spans="1:6" x14ac:dyDescent="0.15">
      <c r="A904" s="8">
        <v>2012</v>
      </c>
      <c r="B904" s="9">
        <v>40807</v>
      </c>
      <c r="C904" s="10">
        <f>VLOOKUP(A904,_data_elections!$A:$B,2,0)-B904</f>
        <v>412</v>
      </c>
      <c r="D904" s="11">
        <f t="shared" si="14"/>
        <v>51.641137855579863</v>
      </c>
      <c r="E904" s="11">
        <v>47.2</v>
      </c>
      <c r="F904" s="11">
        <v>44.2</v>
      </c>
    </row>
    <row r="905" spans="1:6" x14ac:dyDescent="0.15">
      <c r="A905" s="8">
        <v>2012</v>
      </c>
      <c r="B905" s="9">
        <v>40808</v>
      </c>
      <c r="C905" s="10">
        <f>VLOOKUP(A905,_data_elections!$A:$B,2,0)-B905</f>
        <v>411</v>
      </c>
      <c r="D905" s="11">
        <f t="shared" si="14"/>
        <v>51.641137855579863</v>
      </c>
      <c r="E905" s="11">
        <v>47.2</v>
      </c>
      <c r="F905" s="11">
        <v>44.2</v>
      </c>
    </row>
    <row r="906" spans="1:6" x14ac:dyDescent="0.15">
      <c r="A906" s="8">
        <v>2012</v>
      </c>
      <c r="B906" s="9">
        <v>40809</v>
      </c>
      <c r="C906" s="10">
        <f>VLOOKUP(A906,_data_elections!$A:$B,2,0)-B906</f>
        <v>410</v>
      </c>
      <c r="D906" s="11">
        <f t="shared" si="14"/>
        <v>51.641137855579863</v>
      </c>
      <c r="E906" s="11">
        <v>47.2</v>
      </c>
      <c r="F906" s="11">
        <v>44.2</v>
      </c>
    </row>
    <row r="907" spans="1:6" x14ac:dyDescent="0.15">
      <c r="A907" s="8">
        <v>2012</v>
      </c>
      <c r="B907" s="9">
        <v>40810</v>
      </c>
      <c r="C907" s="10">
        <f>VLOOKUP(A907,_data_elections!$A:$B,2,0)-B907</f>
        <v>409</v>
      </c>
      <c r="D907" s="11">
        <f t="shared" si="14"/>
        <v>51.641137855579863</v>
      </c>
      <c r="E907" s="11">
        <v>47.2</v>
      </c>
      <c r="F907" s="11">
        <v>44.2</v>
      </c>
    </row>
    <row r="908" spans="1:6" x14ac:dyDescent="0.15">
      <c r="A908" s="8">
        <v>2012</v>
      </c>
      <c r="B908" s="9">
        <v>40811</v>
      </c>
      <c r="C908" s="10">
        <f>VLOOKUP(A908,_data_elections!$A:$B,2,0)-B908</f>
        <v>408</v>
      </c>
      <c r="D908" s="11">
        <f t="shared" si="14"/>
        <v>51.641137855579863</v>
      </c>
      <c r="E908" s="11">
        <v>47.2</v>
      </c>
      <c r="F908" s="11">
        <v>44.2</v>
      </c>
    </row>
    <row r="909" spans="1:6" x14ac:dyDescent="0.15">
      <c r="A909" s="8">
        <v>2012</v>
      </c>
      <c r="B909" s="9">
        <v>40812</v>
      </c>
      <c r="C909" s="10">
        <f>VLOOKUP(A909,_data_elections!$A:$B,2,0)-B909</f>
        <v>407</v>
      </c>
      <c r="D909" s="11">
        <f t="shared" si="14"/>
        <v>51.465798045602604</v>
      </c>
      <c r="E909" s="11">
        <v>47.4</v>
      </c>
      <c r="F909" s="11">
        <v>44.7</v>
      </c>
    </row>
    <row r="910" spans="1:6" x14ac:dyDescent="0.15">
      <c r="A910" s="8">
        <v>2012</v>
      </c>
      <c r="B910" s="9">
        <v>40813</v>
      </c>
      <c r="C910" s="10">
        <f>VLOOKUP(A910,_data_elections!$A:$B,2,0)-B910</f>
        <v>406</v>
      </c>
      <c r="D910" s="11">
        <f t="shared" si="14"/>
        <v>51.465798045602604</v>
      </c>
      <c r="E910" s="11">
        <v>47.4</v>
      </c>
      <c r="F910" s="11">
        <v>44.7</v>
      </c>
    </row>
    <row r="911" spans="1:6" x14ac:dyDescent="0.15">
      <c r="A911" s="8">
        <v>2012</v>
      </c>
      <c r="B911" s="9">
        <v>40814</v>
      </c>
      <c r="C911" s="10">
        <f>VLOOKUP(A911,_data_elections!$A:$B,2,0)-B911</f>
        <v>405</v>
      </c>
      <c r="D911" s="11">
        <f t="shared" si="14"/>
        <v>51.47540983606558</v>
      </c>
      <c r="E911" s="11">
        <v>47.1</v>
      </c>
      <c r="F911" s="11">
        <v>44.4</v>
      </c>
    </row>
    <row r="912" spans="1:6" x14ac:dyDescent="0.15">
      <c r="A912" s="8">
        <v>2012</v>
      </c>
      <c r="B912" s="9">
        <v>40815</v>
      </c>
      <c r="C912" s="10">
        <f>VLOOKUP(A912,_data_elections!$A:$B,2,0)-B912</f>
        <v>404</v>
      </c>
      <c r="D912" s="11">
        <f t="shared" si="14"/>
        <v>51.47540983606558</v>
      </c>
      <c r="E912" s="11">
        <v>47.1</v>
      </c>
      <c r="F912" s="11">
        <v>44.4</v>
      </c>
    </row>
    <row r="913" spans="1:6" x14ac:dyDescent="0.15">
      <c r="A913" s="8">
        <v>2012</v>
      </c>
      <c r="B913" s="9">
        <v>40816</v>
      </c>
      <c r="C913" s="10">
        <f>VLOOKUP(A913,_data_elections!$A:$B,2,0)-B913</f>
        <v>403</v>
      </c>
      <c r="D913" s="11">
        <f t="shared" si="14"/>
        <v>51.145038167938935</v>
      </c>
      <c r="E913" s="11">
        <v>46.9</v>
      </c>
      <c r="F913" s="11">
        <v>44.8</v>
      </c>
    </row>
    <row r="914" spans="1:6" x14ac:dyDescent="0.15">
      <c r="A914" s="8">
        <v>2012</v>
      </c>
      <c r="B914" s="9">
        <v>40817</v>
      </c>
      <c r="C914" s="10">
        <f>VLOOKUP(A914,_data_elections!$A:$B,2,0)-B914</f>
        <v>402</v>
      </c>
      <c r="D914" s="11">
        <f t="shared" si="14"/>
        <v>51.145038167938935</v>
      </c>
      <c r="E914" s="11">
        <v>46.9</v>
      </c>
      <c r="F914" s="11">
        <v>44.8</v>
      </c>
    </row>
    <row r="915" spans="1:6" x14ac:dyDescent="0.15">
      <c r="A915" s="8">
        <v>2012</v>
      </c>
      <c r="B915" s="9">
        <v>40818</v>
      </c>
      <c r="C915" s="10">
        <f>VLOOKUP(A915,_data_elections!$A:$B,2,0)-B915</f>
        <v>401</v>
      </c>
      <c r="D915" s="11">
        <f t="shared" si="14"/>
        <v>51.145038167938935</v>
      </c>
      <c r="E915" s="11">
        <v>46.9</v>
      </c>
      <c r="F915" s="11">
        <v>44.8</v>
      </c>
    </row>
    <row r="916" spans="1:6" x14ac:dyDescent="0.15">
      <c r="A916" s="8">
        <v>2012</v>
      </c>
      <c r="B916" s="9">
        <v>40819</v>
      </c>
      <c r="C916" s="10">
        <f>VLOOKUP(A916,_data_elections!$A:$B,2,0)-B916</f>
        <v>400</v>
      </c>
      <c r="D916" s="11">
        <f t="shared" si="14"/>
        <v>50.657894736842103</v>
      </c>
      <c r="E916" s="11">
        <v>46.2</v>
      </c>
      <c r="F916" s="11">
        <v>45</v>
      </c>
    </row>
    <row r="917" spans="1:6" x14ac:dyDescent="0.15">
      <c r="A917" s="8">
        <v>2012</v>
      </c>
      <c r="B917" s="9">
        <v>40820</v>
      </c>
      <c r="C917" s="10">
        <f>VLOOKUP(A917,_data_elections!$A:$B,2,0)-B917</f>
        <v>399</v>
      </c>
      <c r="D917" s="11">
        <f t="shared" si="14"/>
        <v>50</v>
      </c>
      <c r="E917" s="11">
        <v>45.8</v>
      </c>
      <c r="F917" s="11">
        <v>45.8</v>
      </c>
    </row>
    <row r="918" spans="1:6" x14ac:dyDescent="0.15">
      <c r="A918" s="8">
        <v>2012</v>
      </c>
      <c r="B918" s="9">
        <v>40821</v>
      </c>
      <c r="C918" s="10">
        <f>VLOOKUP(A918,_data_elections!$A:$B,2,0)-B918</f>
        <v>398</v>
      </c>
      <c r="D918" s="11">
        <f t="shared" si="14"/>
        <v>49.671052631578952</v>
      </c>
      <c r="E918" s="11">
        <v>45.3</v>
      </c>
      <c r="F918" s="11">
        <v>45.9</v>
      </c>
    </row>
    <row r="919" spans="1:6" x14ac:dyDescent="0.15">
      <c r="A919" s="8">
        <v>2012</v>
      </c>
      <c r="B919" s="9">
        <v>40822</v>
      </c>
      <c r="C919" s="10">
        <f>VLOOKUP(A919,_data_elections!$A:$B,2,0)-B919</f>
        <v>397</v>
      </c>
      <c r="D919" s="11">
        <f t="shared" si="14"/>
        <v>49.727371864776444</v>
      </c>
      <c r="E919" s="11">
        <v>45.6</v>
      </c>
      <c r="F919" s="11">
        <v>46.1</v>
      </c>
    </row>
    <row r="920" spans="1:6" x14ac:dyDescent="0.15">
      <c r="A920" s="8">
        <v>2012</v>
      </c>
      <c r="B920" s="9">
        <v>40823</v>
      </c>
      <c r="C920" s="10">
        <f>VLOOKUP(A920,_data_elections!$A:$B,2,0)-B920</f>
        <v>396</v>
      </c>
      <c r="D920" s="11">
        <f t="shared" si="14"/>
        <v>49.727371864776444</v>
      </c>
      <c r="E920" s="11">
        <v>45.6</v>
      </c>
      <c r="F920" s="11">
        <v>46.1</v>
      </c>
    </row>
    <row r="921" spans="1:6" x14ac:dyDescent="0.15">
      <c r="A921" s="8">
        <v>2012</v>
      </c>
      <c r="B921" s="9">
        <v>40824</v>
      </c>
      <c r="C921" s="10">
        <f>VLOOKUP(A921,_data_elections!$A:$B,2,0)-B921</f>
        <v>395</v>
      </c>
      <c r="D921" s="11">
        <f t="shared" si="14"/>
        <v>49.727371864776444</v>
      </c>
      <c r="E921" s="11">
        <v>45.6</v>
      </c>
      <c r="F921" s="11">
        <v>46.1</v>
      </c>
    </row>
    <row r="922" spans="1:6" x14ac:dyDescent="0.15">
      <c r="A922" s="8">
        <v>2012</v>
      </c>
      <c r="B922" s="9">
        <v>40825</v>
      </c>
      <c r="C922" s="10">
        <f>VLOOKUP(A922,_data_elections!$A:$B,2,0)-B922</f>
        <v>394</v>
      </c>
      <c r="D922" s="11">
        <f t="shared" si="14"/>
        <v>49.727371864776444</v>
      </c>
      <c r="E922" s="11">
        <v>45.6</v>
      </c>
      <c r="F922" s="11">
        <v>46.1</v>
      </c>
    </row>
    <row r="923" spans="1:6" x14ac:dyDescent="0.15">
      <c r="A923" s="8">
        <v>2012</v>
      </c>
      <c r="B923" s="9">
        <v>40826</v>
      </c>
      <c r="C923" s="10">
        <f>VLOOKUP(A923,_data_elections!$A:$B,2,0)-B923</f>
        <v>393</v>
      </c>
      <c r="D923" s="11">
        <f t="shared" si="14"/>
        <v>49.727371864776444</v>
      </c>
      <c r="E923" s="11">
        <v>45.6</v>
      </c>
      <c r="F923" s="11">
        <v>46.1</v>
      </c>
    </row>
    <row r="924" spans="1:6" x14ac:dyDescent="0.15">
      <c r="A924" s="8">
        <v>2012</v>
      </c>
      <c r="B924" s="9">
        <v>40827</v>
      </c>
      <c r="C924" s="10">
        <f>VLOOKUP(A924,_data_elections!$A:$B,2,0)-B924</f>
        <v>392</v>
      </c>
      <c r="D924" s="11">
        <f t="shared" si="14"/>
        <v>49.671052631578952</v>
      </c>
      <c r="E924" s="11">
        <v>45.3</v>
      </c>
      <c r="F924" s="11">
        <v>45.9</v>
      </c>
    </row>
    <row r="925" spans="1:6" x14ac:dyDescent="0.15">
      <c r="A925" s="8">
        <v>2012</v>
      </c>
      <c r="B925" s="9">
        <v>40828</v>
      </c>
      <c r="C925" s="10">
        <f>VLOOKUP(A925,_data_elections!$A:$B,2,0)-B925</f>
        <v>391</v>
      </c>
      <c r="D925" s="11">
        <f t="shared" si="14"/>
        <v>50.110132158590318</v>
      </c>
      <c r="E925" s="11">
        <v>45.5</v>
      </c>
      <c r="F925" s="11">
        <v>45.3</v>
      </c>
    </row>
    <row r="926" spans="1:6" x14ac:dyDescent="0.15">
      <c r="A926" s="8">
        <v>2012</v>
      </c>
      <c r="B926" s="9">
        <v>40829</v>
      </c>
      <c r="C926" s="10">
        <f>VLOOKUP(A926,_data_elections!$A:$B,2,0)-B926</f>
        <v>390</v>
      </c>
      <c r="D926" s="11">
        <f t="shared" si="14"/>
        <v>50.385038503850375</v>
      </c>
      <c r="E926" s="11">
        <v>45.8</v>
      </c>
      <c r="F926" s="11">
        <v>45.1</v>
      </c>
    </row>
    <row r="927" spans="1:6" x14ac:dyDescent="0.15">
      <c r="A927" s="8">
        <v>2012</v>
      </c>
      <c r="B927" s="9">
        <v>40830</v>
      </c>
      <c r="C927" s="10">
        <f>VLOOKUP(A927,_data_elections!$A:$B,2,0)-B927</f>
        <v>389</v>
      </c>
      <c r="D927" s="11">
        <f t="shared" si="14"/>
        <v>50.385038503850375</v>
      </c>
      <c r="E927" s="11">
        <v>45.8</v>
      </c>
      <c r="F927" s="11">
        <v>45.1</v>
      </c>
    </row>
    <row r="928" spans="1:6" x14ac:dyDescent="0.15">
      <c r="A928" s="8">
        <v>2012</v>
      </c>
      <c r="B928" s="9">
        <v>40831</v>
      </c>
      <c r="C928" s="10">
        <f>VLOOKUP(A928,_data_elections!$A:$B,2,0)-B928</f>
        <v>388</v>
      </c>
      <c r="D928" s="11">
        <f t="shared" si="14"/>
        <v>50.385038503850375</v>
      </c>
      <c r="E928" s="11">
        <v>45.8</v>
      </c>
      <c r="F928" s="11">
        <v>45.1</v>
      </c>
    </row>
    <row r="929" spans="1:6" x14ac:dyDescent="0.15">
      <c r="A929" s="8">
        <v>2012</v>
      </c>
      <c r="B929" s="9">
        <v>40832</v>
      </c>
      <c r="C929" s="10">
        <f>VLOOKUP(A929,_data_elections!$A:$B,2,0)-B929</f>
        <v>387</v>
      </c>
      <c r="D929" s="11">
        <f t="shared" si="14"/>
        <v>50.385038503850375</v>
      </c>
      <c r="E929" s="11">
        <v>45.8</v>
      </c>
      <c r="F929" s="11">
        <v>45.1</v>
      </c>
    </row>
    <row r="930" spans="1:6" x14ac:dyDescent="0.15">
      <c r="A930" s="8">
        <v>2012</v>
      </c>
      <c r="B930" s="9">
        <v>40833</v>
      </c>
      <c r="C930" s="10">
        <f>VLOOKUP(A930,_data_elections!$A:$B,2,0)-B930</f>
        <v>386</v>
      </c>
      <c r="D930" s="11">
        <f t="shared" si="14"/>
        <v>50.385038503850375</v>
      </c>
      <c r="E930" s="11">
        <v>45.8</v>
      </c>
      <c r="F930" s="11">
        <v>45.1</v>
      </c>
    </row>
    <row r="931" spans="1:6" x14ac:dyDescent="0.15">
      <c r="A931" s="8">
        <v>2012</v>
      </c>
      <c r="B931" s="9">
        <v>40834</v>
      </c>
      <c r="C931" s="10">
        <f>VLOOKUP(A931,_data_elections!$A:$B,2,0)-B931</f>
        <v>385</v>
      </c>
      <c r="D931" s="11">
        <f t="shared" si="14"/>
        <v>50.329670329670328</v>
      </c>
      <c r="E931" s="11">
        <v>45.8</v>
      </c>
      <c r="F931" s="11">
        <v>45.2</v>
      </c>
    </row>
    <row r="932" spans="1:6" x14ac:dyDescent="0.15">
      <c r="A932" s="8">
        <v>2012</v>
      </c>
      <c r="B932" s="9">
        <v>40835</v>
      </c>
      <c r="C932" s="10">
        <f>VLOOKUP(A932,_data_elections!$A:$B,2,0)-B932</f>
        <v>384</v>
      </c>
      <c r="D932" s="11">
        <f t="shared" si="14"/>
        <v>50.438596491228068</v>
      </c>
      <c r="E932" s="11">
        <v>46</v>
      </c>
      <c r="F932" s="11">
        <v>45.2</v>
      </c>
    </row>
    <row r="933" spans="1:6" x14ac:dyDescent="0.15">
      <c r="A933" s="8">
        <v>2012</v>
      </c>
      <c r="B933" s="9">
        <v>40836</v>
      </c>
      <c r="C933" s="10">
        <f>VLOOKUP(A933,_data_elections!$A:$B,2,0)-B933</f>
        <v>383</v>
      </c>
      <c r="D933" s="11">
        <f t="shared" si="14"/>
        <v>50.888888888888886</v>
      </c>
      <c r="E933" s="11">
        <v>45.8</v>
      </c>
      <c r="F933" s="11">
        <v>44.2</v>
      </c>
    </row>
    <row r="934" spans="1:6" x14ac:dyDescent="0.15">
      <c r="A934" s="8">
        <v>2012</v>
      </c>
      <c r="B934" s="9">
        <v>40837</v>
      </c>
      <c r="C934" s="10">
        <f>VLOOKUP(A934,_data_elections!$A:$B,2,0)-B934</f>
        <v>382</v>
      </c>
      <c r="D934" s="11">
        <f t="shared" si="14"/>
        <v>50.888888888888886</v>
      </c>
      <c r="E934" s="11">
        <v>45.8</v>
      </c>
      <c r="F934" s="11">
        <v>44.2</v>
      </c>
    </row>
    <row r="935" spans="1:6" x14ac:dyDescent="0.15">
      <c r="A935" s="8">
        <v>2012</v>
      </c>
      <c r="B935" s="9">
        <v>40838</v>
      </c>
      <c r="C935" s="10">
        <f>VLOOKUP(A935,_data_elections!$A:$B,2,0)-B935</f>
        <v>381</v>
      </c>
      <c r="D935" s="11">
        <f t="shared" si="14"/>
        <v>50.888888888888886</v>
      </c>
      <c r="E935" s="11">
        <v>45.8</v>
      </c>
      <c r="F935" s="11">
        <v>44.2</v>
      </c>
    </row>
    <row r="936" spans="1:6" x14ac:dyDescent="0.15">
      <c r="A936" s="8">
        <v>2012</v>
      </c>
      <c r="B936" s="9">
        <v>40839</v>
      </c>
      <c r="C936" s="10">
        <f>VLOOKUP(A936,_data_elections!$A:$B,2,0)-B936</f>
        <v>380</v>
      </c>
      <c r="D936" s="11">
        <f t="shared" si="14"/>
        <v>50.888888888888886</v>
      </c>
      <c r="E936" s="11">
        <v>45.8</v>
      </c>
      <c r="F936" s="11">
        <v>44.2</v>
      </c>
    </row>
    <row r="937" spans="1:6" x14ac:dyDescent="0.15">
      <c r="A937" s="8">
        <v>2012</v>
      </c>
      <c r="B937" s="9">
        <v>40840</v>
      </c>
      <c r="C937" s="10">
        <f>VLOOKUP(A937,_data_elections!$A:$B,2,0)-B937</f>
        <v>379</v>
      </c>
      <c r="D937" s="11">
        <f t="shared" si="14"/>
        <v>50.888888888888886</v>
      </c>
      <c r="E937" s="11">
        <v>45.8</v>
      </c>
      <c r="F937" s="11">
        <v>44.2</v>
      </c>
    </row>
    <row r="938" spans="1:6" x14ac:dyDescent="0.15">
      <c r="A938" s="8">
        <v>2012</v>
      </c>
      <c r="B938" s="9">
        <v>40841</v>
      </c>
      <c r="C938" s="10">
        <f>VLOOKUP(A938,_data_elections!$A:$B,2,0)-B938</f>
        <v>378</v>
      </c>
      <c r="D938" s="11">
        <f t="shared" si="14"/>
        <v>50.888888888888886</v>
      </c>
      <c r="E938" s="11">
        <v>45.8</v>
      </c>
      <c r="F938" s="11">
        <v>44.2</v>
      </c>
    </row>
    <row r="939" spans="1:6" x14ac:dyDescent="0.15">
      <c r="A939" s="8">
        <v>2012</v>
      </c>
      <c r="B939" s="9">
        <v>40842</v>
      </c>
      <c r="C939" s="10">
        <f>VLOOKUP(A939,_data_elections!$A:$B,2,0)-B939</f>
        <v>377</v>
      </c>
      <c r="D939" s="11">
        <f t="shared" si="14"/>
        <v>50.665188470066525</v>
      </c>
      <c r="E939" s="11">
        <v>45.7</v>
      </c>
      <c r="F939" s="11">
        <v>44.5</v>
      </c>
    </row>
    <row r="940" spans="1:6" x14ac:dyDescent="0.15">
      <c r="A940" s="8">
        <v>2012</v>
      </c>
      <c r="B940" s="9">
        <v>40843</v>
      </c>
      <c r="C940" s="10">
        <f>VLOOKUP(A940,_data_elections!$A:$B,2,0)-B940</f>
        <v>376</v>
      </c>
      <c r="D940" s="11">
        <f t="shared" si="14"/>
        <v>50.665188470066525</v>
      </c>
      <c r="E940" s="11">
        <v>45.7</v>
      </c>
      <c r="F940" s="11">
        <v>44.5</v>
      </c>
    </row>
    <row r="941" spans="1:6" x14ac:dyDescent="0.15">
      <c r="A941" s="8">
        <v>2012</v>
      </c>
      <c r="B941" s="9">
        <v>40844</v>
      </c>
      <c r="C941" s="10">
        <f>VLOOKUP(A941,_data_elections!$A:$B,2,0)-B941</f>
        <v>375</v>
      </c>
      <c r="D941" s="11">
        <f t="shared" si="14"/>
        <v>50.665188470066525</v>
      </c>
      <c r="E941" s="11">
        <v>45.7</v>
      </c>
      <c r="F941" s="11">
        <v>44.5</v>
      </c>
    </row>
    <row r="942" spans="1:6" x14ac:dyDescent="0.15">
      <c r="A942" s="8">
        <v>2012</v>
      </c>
      <c r="B942" s="9">
        <v>40845</v>
      </c>
      <c r="C942" s="10">
        <f>VLOOKUP(A942,_data_elections!$A:$B,2,0)-B942</f>
        <v>374</v>
      </c>
      <c r="D942" s="11">
        <f t="shared" si="14"/>
        <v>50.665188470066525</v>
      </c>
      <c r="E942" s="11">
        <v>45.7</v>
      </c>
      <c r="F942" s="11">
        <v>44.5</v>
      </c>
    </row>
    <row r="943" spans="1:6" x14ac:dyDescent="0.15">
      <c r="A943" s="8">
        <v>2012</v>
      </c>
      <c r="B943" s="9">
        <v>40846</v>
      </c>
      <c r="C943" s="10">
        <f>VLOOKUP(A943,_data_elections!$A:$B,2,0)-B943</f>
        <v>373</v>
      </c>
      <c r="D943" s="11">
        <f t="shared" si="14"/>
        <v>50.665188470066525</v>
      </c>
      <c r="E943" s="11">
        <v>45.7</v>
      </c>
      <c r="F943" s="11">
        <v>44.5</v>
      </c>
    </row>
    <row r="944" spans="1:6" x14ac:dyDescent="0.15">
      <c r="A944" s="8">
        <v>2012</v>
      </c>
      <c r="B944" s="9">
        <v>40847</v>
      </c>
      <c r="C944" s="10">
        <f>VLOOKUP(A944,_data_elections!$A:$B,2,0)-B944</f>
        <v>372</v>
      </c>
      <c r="D944" s="11">
        <f t="shared" si="14"/>
        <v>50.665188470066525</v>
      </c>
      <c r="E944" s="11">
        <v>45.7</v>
      </c>
      <c r="F944" s="11">
        <v>44.5</v>
      </c>
    </row>
    <row r="945" spans="1:6" x14ac:dyDescent="0.15">
      <c r="A945" s="8">
        <v>2012</v>
      </c>
      <c r="B945" s="9">
        <v>40848</v>
      </c>
      <c r="C945" s="10">
        <f>VLOOKUP(A945,_data_elections!$A:$B,2,0)-B945</f>
        <v>371</v>
      </c>
      <c r="D945" s="11">
        <f t="shared" si="14"/>
        <v>50.665188470066525</v>
      </c>
      <c r="E945" s="11">
        <v>45.7</v>
      </c>
      <c r="F945" s="11">
        <v>44.5</v>
      </c>
    </row>
    <row r="946" spans="1:6" x14ac:dyDescent="0.15">
      <c r="A946" s="8">
        <v>2012</v>
      </c>
      <c r="B946" s="9">
        <v>40849</v>
      </c>
      <c r="C946" s="10">
        <f>VLOOKUP(A946,_data_elections!$A:$B,2,0)-B946</f>
        <v>370</v>
      </c>
      <c r="D946" s="11">
        <f t="shared" si="14"/>
        <v>51</v>
      </c>
      <c r="E946" s="11">
        <v>45.9</v>
      </c>
      <c r="F946" s="11">
        <v>44.1</v>
      </c>
    </row>
    <row r="947" spans="1:6" x14ac:dyDescent="0.15">
      <c r="A947" s="8">
        <v>2012</v>
      </c>
      <c r="B947" s="9">
        <v>40850</v>
      </c>
      <c r="C947" s="10">
        <f>VLOOKUP(A947,_data_elections!$A:$B,2,0)-B947</f>
        <v>369</v>
      </c>
      <c r="D947" s="11">
        <f t="shared" si="14"/>
        <v>51.227678571428569</v>
      </c>
      <c r="E947" s="11">
        <v>45.9</v>
      </c>
      <c r="F947" s="11">
        <v>43.7</v>
      </c>
    </row>
    <row r="948" spans="1:6" x14ac:dyDescent="0.15">
      <c r="A948" s="8">
        <v>2012</v>
      </c>
      <c r="B948" s="9">
        <v>40851</v>
      </c>
      <c r="C948" s="10">
        <f>VLOOKUP(A948,_data_elections!$A:$B,2,0)-B948</f>
        <v>368</v>
      </c>
      <c r="D948" s="11">
        <f t="shared" si="14"/>
        <v>50.890868596881958</v>
      </c>
      <c r="E948" s="11">
        <v>45.7</v>
      </c>
      <c r="F948" s="11">
        <v>44.1</v>
      </c>
    </row>
    <row r="949" spans="1:6" x14ac:dyDescent="0.15">
      <c r="A949" s="8">
        <v>2012</v>
      </c>
      <c r="B949" s="9">
        <v>40852</v>
      </c>
      <c r="C949" s="10">
        <f>VLOOKUP(A949,_data_elections!$A:$B,2,0)-B949</f>
        <v>367</v>
      </c>
      <c r="D949" s="11">
        <f t="shared" si="14"/>
        <v>50.890868596881958</v>
      </c>
      <c r="E949" s="11">
        <v>45.7</v>
      </c>
      <c r="F949" s="11">
        <v>44.1</v>
      </c>
    </row>
    <row r="950" spans="1:6" x14ac:dyDescent="0.15">
      <c r="A950" s="8">
        <v>2012</v>
      </c>
      <c r="B950" s="9">
        <v>40853</v>
      </c>
      <c r="C950" s="10">
        <f>VLOOKUP(A950,_data_elections!$A:$B,2,0)-B950</f>
        <v>366</v>
      </c>
      <c r="D950" s="11">
        <f t="shared" si="14"/>
        <v>50.721420643729196</v>
      </c>
      <c r="E950" s="11">
        <v>45.7</v>
      </c>
      <c r="F950" s="11">
        <v>44.4</v>
      </c>
    </row>
    <row r="951" spans="1:6" x14ac:dyDescent="0.15">
      <c r="A951" s="8">
        <v>2012</v>
      </c>
      <c r="B951" s="9">
        <v>40854</v>
      </c>
      <c r="C951" s="10">
        <f>VLOOKUP(A951,_data_elections!$A:$B,2,0)-B951</f>
        <v>365</v>
      </c>
      <c r="D951" s="11">
        <f t="shared" si="14"/>
        <v>50.941306755260243</v>
      </c>
      <c r="E951" s="11">
        <v>46</v>
      </c>
      <c r="F951" s="11">
        <v>44.3</v>
      </c>
    </row>
    <row r="952" spans="1:6" x14ac:dyDescent="0.15">
      <c r="A952" s="8">
        <v>2012</v>
      </c>
      <c r="B952" s="9">
        <v>40855</v>
      </c>
      <c r="C952" s="10">
        <f>VLOOKUP(A952,_data_elections!$A:$B,2,0)-B952</f>
        <v>364</v>
      </c>
      <c r="D952" s="11">
        <f t="shared" si="14"/>
        <v>50.941306755260243</v>
      </c>
      <c r="E952" s="11">
        <v>46</v>
      </c>
      <c r="F952" s="11">
        <v>44.3</v>
      </c>
    </row>
    <row r="953" spans="1:6" x14ac:dyDescent="0.15">
      <c r="A953" s="8">
        <v>2012</v>
      </c>
      <c r="B953" s="9">
        <v>40856</v>
      </c>
      <c r="C953" s="10">
        <f>VLOOKUP(A953,_data_elections!$A:$B,2,0)-B953</f>
        <v>363</v>
      </c>
      <c r="D953" s="11">
        <f t="shared" si="14"/>
        <v>50.941306755260243</v>
      </c>
      <c r="E953" s="11">
        <v>46</v>
      </c>
      <c r="F953" s="11">
        <v>44.3</v>
      </c>
    </row>
    <row r="954" spans="1:6" x14ac:dyDescent="0.15">
      <c r="A954" s="8">
        <v>2012</v>
      </c>
      <c r="B954" s="9">
        <v>40857</v>
      </c>
      <c r="C954" s="10">
        <f>VLOOKUP(A954,_data_elections!$A:$B,2,0)-B954</f>
        <v>362</v>
      </c>
      <c r="D954" s="11">
        <f t="shared" si="14"/>
        <v>50.941306755260243</v>
      </c>
      <c r="E954" s="11">
        <v>46</v>
      </c>
      <c r="F954" s="11">
        <v>44.3</v>
      </c>
    </row>
    <row r="955" spans="1:6" x14ac:dyDescent="0.15">
      <c r="A955" s="8">
        <v>2012</v>
      </c>
      <c r="B955" s="9">
        <v>40858</v>
      </c>
      <c r="C955" s="10">
        <f>VLOOKUP(A955,_data_elections!$A:$B,2,0)-B955</f>
        <v>361</v>
      </c>
      <c r="D955" s="11">
        <f t="shared" si="14"/>
        <v>50.939226519337019</v>
      </c>
      <c r="E955" s="11">
        <v>46.1</v>
      </c>
      <c r="F955" s="11">
        <v>44.4</v>
      </c>
    </row>
    <row r="956" spans="1:6" x14ac:dyDescent="0.15">
      <c r="A956" s="8">
        <v>2012</v>
      </c>
      <c r="B956" s="9">
        <v>40859</v>
      </c>
      <c r="C956" s="10">
        <f>VLOOKUP(A956,_data_elections!$A:$B,2,0)-B956</f>
        <v>360</v>
      </c>
      <c r="D956" s="11">
        <f t="shared" si="14"/>
        <v>50.939226519337019</v>
      </c>
      <c r="E956" s="11">
        <v>46.1</v>
      </c>
      <c r="F956" s="11">
        <v>44.4</v>
      </c>
    </row>
    <row r="957" spans="1:6" x14ac:dyDescent="0.15">
      <c r="A957" s="8">
        <v>2012</v>
      </c>
      <c r="B957" s="9">
        <v>40860</v>
      </c>
      <c r="C957" s="10">
        <f>VLOOKUP(A957,_data_elections!$A:$B,2,0)-B957</f>
        <v>359</v>
      </c>
      <c r="D957" s="11">
        <f t="shared" si="14"/>
        <v>50.888888888888886</v>
      </c>
      <c r="E957" s="11">
        <v>45.8</v>
      </c>
      <c r="F957" s="11">
        <v>44.2</v>
      </c>
    </row>
    <row r="958" spans="1:6" x14ac:dyDescent="0.15">
      <c r="A958" s="8">
        <v>2012</v>
      </c>
      <c r="B958" s="9">
        <v>40861</v>
      </c>
      <c r="C958" s="10">
        <f>VLOOKUP(A958,_data_elections!$A:$B,2,0)-B958</f>
        <v>358</v>
      </c>
      <c r="D958" s="11">
        <f t="shared" si="14"/>
        <v>50.657894736842103</v>
      </c>
      <c r="E958" s="11">
        <v>46.2</v>
      </c>
      <c r="F958" s="11">
        <v>45</v>
      </c>
    </row>
    <row r="959" spans="1:6" x14ac:dyDescent="0.15">
      <c r="A959" s="8">
        <v>2012</v>
      </c>
      <c r="B959" s="9">
        <v>40862</v>
      </c>
      <c r="C959" s="10">
        <f>VLOOKUP(A959,_data_elections!$A:$B,2,0)-B959</f>
        <v>357</v>
      </c>
      <c r="D959" s="11">
        <f t="shared" si="14"/>
        <v>50.770925110132161</v>
      </c>
      <c r="E959" s="11">
        <v>46.1</v>
      </c>
      <c r="F959" s="11">
        <v>44.7</v>
      </c>
    </row>
    <row r="960" spans="1:6" x14ac:dyDescent="0.15">
      <c r="A960" s="8">
        <v>2012</v>
      </c>
      <c r="B960" s="9">
        <v>40863</v>
      </c>
      <c r="C960" s="10">
        <f>VLOOKUP(A960,_data_elections!$A:$B,2,0)-B960</f>
        <v>356</v>
      </c>
      <c r="D960" s="11">
        <f t="shared" si="14"/>
        <v>50.718232044198899</v>
      </c>
      <c r="E960" s="11">
        <v>45.9</v>
      </c>
      <c r="F960" s="11">
        <v>44.6</v>
      </c>
    </row>
    <row r="961" spans="1:6" x14ac:dyDescent="0.15">
      <c r="A961" s="8">
        <v>2012</v>
      </c>
      <c r="B961" s="9">
        <v>40864</v>
      </c>
      <c r="C961" s="10">
        <f>VLOOKUP(A961,_data_elections!$A:$B,2,0)-B961</f>
        <v>355</v>
      </c>
      <c r="D961" s="11">
        <f t="shared" si="14"/>
        <v>50.769230769230781</v>
      </c>
      <c r="E961" s="11">
        <v>46.2</v>
      </c>
      <c r="F961" s="11">
        <v>44.8</v>
      </c>
    </row>
    <row r="962" spans="1:6" x14ac:dyDescent="0.15">
      <c r="A962" s="8">
        <v>2012</v>
      </c>
      <c r="B962" s="9">
        <v>40865</v>
      </c>
      <c r="C962" s="10">
        <f>VLOOKUP(A962,_data_elections!$A:$B,2,0)-B962</f>
        <v>354</v>
      </c>
      <c r="D962" s="11">
        <f t="shared" ref="D962:D1025" si="15">E962/(E962+F962)*100</f>
        <v>50.769230769230781</v>
      </c>
      <c r="E962" s="11">
        <v>46.2</v>
      </c>
      <c r="F962" s="11">
        <v>44.8</v>
      </c>
    </row>
    <row r="963" spans="1:6" x14ac:dyDescent="0.15">
      <c r="A963" s="8">
        <v>2012</v>
      </c>
      <c r="B963" s="9">
        <v>40866</v>
      </c>
      <c r="C963" s="10">
        <f>VLOOKUP(A963,_data_elections!$A:$B,2,0)-B963</f>
        <v>353</v>
      </c>
      <c r="D963" s="11">
        <f t="shared" si="15"/>
        <v>50.769230769230781</v>
      </c>
      <c r="E963" s="11">
        <v>46.2</v>
      </c>
      <c r="F963" s="11">
        <v>44.8</v>
      </c>
    </row>
    <row r="964" spans="1:6" x14ac:dyDescent="0.15">
      <c r="A964" s="8">
        <v>2012</v>
      </c>
      <c r="B964" s="9">
        <v>40867</v>
      </c>
      <c r="C964" s="10">
        <f>VLOOKUP(A964,_data_elections!$A:$B,2,0)-B964</f>
        <v>352</v>
      </c>
      <c r="D964" s="11">
        <f t="shared" si="15"/>
        <v>50.769230769230781</v>
      </c>
      <c r="E964" s="11">
        <v>46.2</v>
      </c>
      <c r="F964" s="11">
        <v>44.8</v>
      </c>
    </row>
    <row r="965" spans="1:6" x14ac:dyDescent="0.15">
      <c r="A965" s="8">
        <v>2012</v>
      </c>
      <c r="B965" s="9">
        <v>40868</v>
      </c>
      <c r="C965" s="10">
        <f>VLOOKUP(A965,_data_elections!$A:$B,2,0)-B965</f>
        <v>351</v>
      </c>
      <c r="D965" s="11">
        <f t="shared" si="15"/>
        <v>50.769230769230781</v>
      </c>
      <c r="E965" s="11">
        <v>46.2</v>
      </c>
      <c r="F965" s="11">
        <v>44.8</v>
      </c>
    </row>
    <row r="966" spans="1:6" x14ac:dyDescent="0.15">
      <c r="A966" s="8">
        <v>2012</v>
      </c>
      <c r="B966" s="9">
        <v>40869</v>
      </c>
      <c r="C966" s="10">
        <f>VLOOKUP(A966,_data_elections!$A:$B,2,0)-B966</f>
        <v>350</v>
      </c>
      <c r="D966" s="11">
        <f t="shared" si="15"/>
        <v>50.770925110132161</v>
      </c>
      <c r="E966" s="11">
        <v>46.1</v>
      </c>
      <c r="F966" s="11">
        <v>44.7</v>
      </c>
    </row>
    <row r="967" spans="1:6" x14ac:dyDescent="0.15">
      <c r="A967" s="8">
        <v>2012</v>
      </c>
      <c r="B967" s="9">
        <v>40870</v>
      </c>
      <c r="C967" s="10">
        <f>VLOOKUP(A967,_data_elections!$A:$B,2,0)-B967</f>
        <v>349</v>
      </c>
      <c r="D967" s="11">
        <f t="shared" si="15"/>
        <v>50.993377483443716</v>
      </c>
      <c r="E967" s="11">
        <v>46.2</v>
      </c>
      <c r="F967" s="11">
        <v>44.4</v>
      </c>
    </row>
    <row r="968" spans="1:6" x14ac:dyDescent="0.15">
      <c r="A968" s="8">
        <v>2012</v>
      </c>
      <c r="B968" s="9">
        <v>40871</v>
      </c>
      <c r="C968" s="10">
        <f>VLOOKUP(A968,_data_elections!$A:$B,2,0)-B968</f>
        <v>348</v>
      </c>
      <c r="D968" s="11">
        <f t="shared" si="15"/>
        <v>50.993377483443716</v>
      </c>
      <c r="E968" s="11">
        <v>46.2</v>
      </c>
      <c r="F968" s="11">
        <v>44.4</v>
      </c>
    </row>
    <row r="969" spans="1:6" x14ac:dyDescent="0.15">
      <c r="A969" s="8">
        <v>2012</v>
      </c>
      <c r="B969" s="9">
        <v>40872</v>
      </c>
      <c r="C969" s="10">
        <f>VLOOKUP(A969,_data_elections!$A:$B,2,0)-B969</f>
        <v>347</v>
      </c>
      <c r="D969" s="11">
        <f t="shared" si="15"/>
        <v>50.993377483443716</v>
      </c>
      <c r="E969" s="11">
        <v>46.2</v>
      </c>
      <c r="F969" s="11">
        <v>44.4</v>
      </c>
    </row>
    <row r="970" spans="1:6" x14ac:dyDescent="0.15">
      <c r="A970" s="8">
        <v>2012</v>
      </c>
      <c r="B970" s="9">
        <v>40873</v>
      </c>
      <c r="C970" s="10">
        <f>VLOOKUP(A970,_data_elections!$A:$B,2,0)-B970</f>
        <v>346</v>
      </c>
      <c r="D970" s="11">
        <f t="shared" si="15"/>
        <v>51.103752759381891</v>
      </c>
      <c r="E970" s="11">
        <v>46.3</v>
      </c>
      <c r="F970" s="11">
        <v>44.3</v>
      </c>
    </row>
    <row r="971" spans="1:6" x14ac:dyDescent="0.15">
      <c r="A971" s="8">
        <v>2012</v>
      </c>
      <c r="B971" s="9">
        <v>40874</v>
      </c>
      <c r="C971" s="10">
        <f>VLOOKUP(A971,_data_elections!$A:$B,2,0)-B971</f>
        <v>345</v>
      </c>
      <c r="D971" s="11">
        <f t="shared" si="15"/>
        <v>50.830564784053159</v>
      </c>
      <c r="E971" s="11">
        <v>45.9</v>
      </c>
      <c r="F971" s="11">
        <v>44.4</v>
      </c>
    </row>
    <row r="972" spans="1:6" x14ac:dyDescent="0.15">
      <c r="A972" s="8">
        <v>2012</v>
      </c>
      <c r="B972" s="9">
        <v>40875</v>
      </c>
      <c r="C972" s="10">
        <f>VLOOKUP(A972,_data_elections!$A:$B,2,0)-B972</f>
        <v>344</v>
      </c>
      <c r="D972" s="11">
        <f t="shared" si="15"/>
        <v>50.830564784053159</v>
      </c>
      <c r="E972" s="11">
        <v>45.9</v>
      </c>
      <c r="F972" s="11">
        <v>44.4</v>
      </c>
    </row>
    <row r="973" spans="1:6" x14ac:dyDescent="0.15">
      <c r="A973" s="8">
        <v>2012</v>
      </c>
      <c r="B973" s="9">
        <v>40876</v>
      </c>
      <c r="C973" s="10">
        <f>VLOOKUP(A973,_data_elections!$A:$B,2,0)-B973</f>
        <v>343</v>
      </c>
      <c r="D973" s="11">
        <f t="shared" si="15"/>
        <v>50.830564784053159</v>
      </c>
      <c r="E973" s="11">
        <v>45.9</v>
      </c>
      <c r="F973" s="11">
        <v>44.4</v>
      </c>
    </row>
    <row r="974" spans="1:6" x14ac:dyDescent="0.15">
      <c r="A974" s="8">
        <v>2012</v>
      </c>
      <c r="B974" s="9">
        <v>40877</v>
      </c>
      <c r="C974" s="10">
        <f>VLOOKUP(A974,_data_elections!$A:$B,2,0)-B974</f>
        <v>342</v>
      </c>
      <c r="D974" s="11">
        <f t="shared" si="15"/>
        <v>50.830564784053159</v>
      </c>
      <c r="E974" s="11">
        <v>45.9</v>
      </c>
      <c r="F974" s="11">
        <v>44.4</v>
      </c>
    </row>
    <row r="975" spans="1:6" x14ac:dyDescent="0.15">
      <c r="A975" s="8">
        <v>2012</v>
      </c>
      <c r="B975" s="9">
        <v>40878</v>
      </c>
      <c r="C975" s="10">
        <f>VLOOKUP(A975,_data_elections!$A:$B,2,0)-B975</f>
        <v>341</v>
      </c>
      <c r="D975" s="11">
        <f t="shared" si="15"/>
        <v>50.830564784053159</v>
      </c>
      <c r="E975" s="11">
        <v>45.9</v>
      </c>
      <c r="F975" s="11">
        <v>44.4</v>
      </c>
    </row>
    <row r="976" spans="1:6" x14ac:dyDescent="0.15">
      <c r="A976" s="8">
        <v>2012</v>
      </c>
      <c r="B976" s="9">
        <v>40879</v>
      </c>
      <c r="C976" s="10">
        <f>VLOOKUP(A976,_data_elections!$A:$B,2,0)-B976</f>
        <v>340</v>
      </c>
      <c r="D976" s="11">
        <f t="shared" si="15"/>
        <v>50.498338870431894</v>
      </c>
      <c r="E976" s="11">
        <v>45.6</v>
      </c>
      <c r="F976" s="11">
        <v>44.7</v>
      </c>
    </row>
    <row r="977" spans="1:6" x14ac:dyDescent="0.15">
      <c r="A977" s="8">
        <v>2012</v>
      </c>
      <c r="B977" s="9">
        <v>40880</v>
      </c>
      <c r="C977" s="10">
        <f>VLOOKUP(A977,_data_elections!$A:$B,2,0)-B977</f>
        <v>339</v>
      </c>
      <c r="D977" s="11">
        <f t="shared" si="15"/>
        <v>50.498338870431894</v>
      </c>
      <c r="E977" s="11">
        <v>45.6</v>
      </c>
      <c r="F977" s="11">
        <v>44.7</v>
      </c>
    </row>
    <row r="978" spans="1:6" x14ac:dyDescent="0.15">
      <c r="A978" s="8">
        <v>2012</v>
      </c>
      <c r="B978" s="9">
        <v>40881</v>
      </c>
      <c r="C978" s="10">
        <f>VLOOKUP(A978,_data_elections!$A:$B,2,0)-B978</f>
        <v>338</v>
      </c>
      <c r="D978" s="11">
        <f t="shared" si="15"/>
        <v>50.498338870431894</v>
      </c>
      <c r="E978" s="11">
        <v>45.6</v>
      </c>
      <c r="F978" s="11">
        <v>44.7</v>
      </c>
    </row>
    <row r="979" spans="1:6" x14ac:dyDescent="0.15">
      <c r="A979" s="8">
        <v>2012</v>
      </c>
      <c r="B979" s="9">
        <v>40882</v>
      </c>
      <c r="C979" s="10">
        <f>VLOOKUP(A979,_data_elections!$A:$B,2,0)-B979</f>
        <v>337</v>
      </c>
      <c r="D979" s="11">
        <f t="shared" si="15"/>
        <v>50.498338870431894</v>
      </c>
      <c r="E979" s="11">
        <v>45.6</v>
      </c>
      <c r="F979" s="11">
        <v>44.7</v>
      </c>
    </row>
    <row r="980" spans="1:6" x14ac:dyDescent="0.15">
      <c r="A980" s="8">
        <v>2012</v>
      </c>
      <c r="B980" s="9">
        <v>40883</v>
      </c>
      <c r="C980" s="10">
        <f>VLOOKUP(A980,_data_elections!$A:$B,2,0)-B980</f>
        <v>336</v>
      </c>
      <c r="D980" s="11">
        <f t="shared" si="15"/>
        <v>50.498338870431894</v>
      </c>
      <c r="E980" s="11">
        <v>45.6</v>
      </c>
      <c r="F980" s="11">
        <v>44.7</v>
      </c>
    </row>
    <row r="981" spans="1:6" x14ac:dyDescent="0.15">
      <c r="A981" s="8">
        <v>2012</v>
      </c>
      <c r="B981" s="9">
        <v>40884</v>
      </c>
      <c r="C981" s="10">
        <f>VLOOKUP(A981,_data_elections!$A:$B,2,0)-B981</f>
        <v>335</v>
      </c>
      <c r="D981" s="11">
        <f t="shared" si="15"/>
        <v>50.498338870431894</v>
      </c>
      <c r="E981" s="11">
        <v>45.6</v>
      </c>
      <c r="F981" s="11">
        <v>44.7</v>
      </c>
    </row>
    <row r="982" spans="1:6" x14ac:dyDescent="0.15">
      <c r="A982" s="8">
        <v>2012</v>
      </c>
      <c r="B982" s="9">
        <v>40885</v>
      </c>
      <c r="C982" s="10">
        <f>VLOOKUP(A982,_data_elections!$A:$B,2,0)-B982</f>
        <v>334</v>
      </c>
      <c r="D982" s="11">
        <f t="shared" si="15"/>
        <v>50.830564784053159</v>
      </c>
      <c r="E982" s="11">
        <v>45.9</v>
      </c>
      <c r="F982" s="11">
        <v>44.4</v>
      </c>
    </row>
    <row r="983" spans="1:6" x14ac:dyDescent="0.15">
      <c r="A983" s="8">
        <v>2012</v>
      </c>
      <c r="B983" s="9">
        <v>40886</v>
      </c>
      <c r="C983" s="10">
        <f>VLOOKUP(A983,_data_elections!$A:$B,2,0)-B983</f>
        <v>333</v>
      </c>
      <c r="D983" s="11">
        <f t="shared" si="15"/>
        <v>50.830564784053159</v>
      </c>
      <c r="E983" s="11">
        <v>45.9</v>
      </c>
      <c r="F983" s="11">
        <v>44.4</v>
      </c>
    </row>
    <row r="984" spans="1:6" x14ac:dyDescent="0.15">
      <c r="A984" s="8">
        <v>2012</v>
      </c>
      <c r="B984" s="9">
        <v>40887</v>
      </c>
      <c r="C984" s="10">
        <f>VLOOKUP(A984,_data_elections!$A:$B,2,0)-B984</f>
        <v>332</v>
      </c>
      <c r="D984" s="11">
        <f t="shared" si="15"/>
        <v>50.830564784053159</v>
      </c>
      <c r="E984" s="11">
        <v>45.9</v>
      </c>
      <c r="F984" s="11">
        <v>44.4</v>
      </c>
    </row>
    <row r="985" spans="1:6" x14ac:dyDescent="0.15">
      <c r="A985" s="8">
        <v>2012</v>
      </c>
      <c r="B985" s="9">
        <v>40888</v>
      </c>
      <c r="C985" s="10">
        <f>VLOOKUP(A985,_data_elections!$A:$B,2,0)-B985</f>
        <v>331</v>
      </c>
      <c r="D985" s="11">
        <f t="shared" si="15"/>
        <v>50.830564784053159</v>
      </c>
      <c r="E985" s="11">
        <v>45.9</v>
      </c>
      <c r="F985" s="11">
        <v>44.4</v>
      </c>
    </row>
    <row r="986" spans="1:6" x14ac:dyDescent="0.15">
      <c r="A986" s="8">
        <v>2012</v>
      </c>
      <c r="B986" s="9">
        <v>40889</v>
      </c>
      <c r="C986" s="10">
        <f>VLOOKUP(A986,_data_elections!$A:$B,2,0)-B986</f>
        <v>330</v>
      </c>
      <c r="D986" s="11">
        <f t="shared" si="15"/>
        <v>50.439560439560438</v>
      </c>
      <c r="E986" s="11">
        <v>45.9</v>
      </c>
      <c r="F986" s="11">
        <v>45.1</v>
      </c>
    </row>
    <row r="987" spans="1:6" x14ac:dyDescent="0.15">
      <c r="A987" s="8">
        <v>2012</v>
      </c>
      <c r="B987" s="9">
        <v>40890</v>
      </c>
      <c r="C987" s="10">
        <f>VLOOKUP(A987,_data_elections!$A:$B,2,0)-B987</f>
        <v>329</v>
      </c>
      <c r="D987" s="11">
        <f t="shared" si="15"/>
        <v>50.493962678375418</v>
      </c>
      <c r="E987" s="11">
        <v>46</v>
      </c>
      <c r="F987" s="11">
        <v>45.1</v>
      </c>
    </row>
    <row r="988" spans="1:6" x14ac:dyDescent="0.15">
      <c r="A988" s="8">
        <v>2012</v>
      </c>
      <c r="B988" s="9">
        <v>40891</v>
      </c>
      <c r="C988" s="10">
        <f>VLOOKUP(A988,_data_elections!$A:$B,2,0)-B988</f>
        <v>328</v>
      </c>
      <c r="D988" s="11">
        <f t="shared" si="15"/>
        <v>50.877192982456144</v>
      </c>
      <c r="E988" s="11">
        <v>46.4</v>
      </c>
      <c r="F988" s="11">
        <v>44.8</v>
      </c>
    </row>
    <row r="989" spans="1:6" x14ac:dyDescent="0.15">
      <c r="A989" s="8">
        <v>2012</v>
      </c>
      <c r="B989" s="9">
        <v>40892</v>
      </c>
      <c r="C989" s="10">
        <f>VLOOKUP(A989,_data_elections!$A:$B,2,0)-B989</f>
        <v>327</v>
      </c>
      <c r="D989" s="11">
        <f t="shared" si="15"/>
        <v>50.877192982456144</v>
      </c>
      <c r="E989" s="11">
        <v>46.4</v>
      </c>
      <c r="F989" s="11">
        <v>44.8</v>
      </c>
    </row>
    <row r="990" spans="1:6" x14ac:dyDescent="0.15">
      <c r="A990" s="8">
        <v>2012</v>
      </c>
      <c r="B990" s="9">
        <v>40893</v>
      </c>
      <c r="C990" s="10">
        <f>VLOOKUP(A990,_data_elections!$A:$B,2,0)-B990</f>
        <v>326</v>
      </c>
      <c r="D990" s="11">
        <f t="shared" si="15"/>
        <v>50.989010989010985</v>
      </c>
      <c r="E990" s="11">
        <v>46.4</v>
      </c>
      <c r="F990" s="11">
        <v>44.6</v>
      </c>
    </row>
    <row r="991" spans="1:6" x14ac:dyDescent="0.15">
      <c r="A991" s="8">
        <v>2012</v>
      </c>
      <c r="B991" s="9">
        <v>40894</v>
      </c>
      <c r="C991" s="10">
        <f>VLOOKUP(A991,_data_elections!$A:$B,2,0)-B991</f>
        <v>325</v>
      </c>
      <c r="D991" s="11">
        <f t="shared" si="15"/>
        <v>50.989010989010985</v>
      </c>
      <c r="E991" s="11">
        <v>46.4</v>
      </c>
      <c r="F991" s="11">
        <v>44.6</v>
      </c>
    </row>
    <row r="992" spans="1:6" x14ac:dyDescent="0.15">
      <c r="A992" s="8">
        <v>2012</v>
      </c>
      <c r="B992" s="9">
        <v>40895</v>
      </c>
      <c r="C992" s="10">
        <f>VLOOKUP(A992,_data_elections!$A:$B,2,0)-B992</f>
        <v>324</v>
      </c>
      <c r="D992" s="11">
        <f t="shared" si="15"/>
        <v>50.989010989010985</v>
      </c>
      <c r="E992" s="11">
        <v>46.4</v>
      </c>
      <c r="F992" s="11">
        <v>44.6</v>
      </c>
    </row>
    <row r="993" spans="1:6" x14ac:dyDescent="0.15">
      <c r="A993" s="8">
        <v>2012</v>
      </c>
      <c r="B993" s="9">
        <v>40896</v>
      </c>
      <c r="C993" s="10">
        <f>VLOOKUP(A993,_data_elections!$A:$B,2,0)-B993</f>
        <v>323</v>
      </c>
      <c r="D993" s="11">
        <f t="shared" si="15"/>
        <v>50.989010989010985</v>
      </c>
      <c r="E993" s="11">
        <v>46.4</v>
      </c>
      <c r="F993" s="11">
        <v>44.6</v>
      </c>
    </row>
    <row r="994" spans="1:6" x14ac:dyDescent="0.15">
      <c r="A994" s="8">
        <v>2012</v>
      </c>
      <c r="B994" s="9">
        <v>40897</v>
      </c>
      <c r="C994" s="10">
        <f>VLOOKUP(A994,_data_elections!$A:$B,2,0)-B994</f>
        <v>322</v>
      </c>
      <c r="D994" s="11">
        <f t="shared" si="15"/>
        <v>51.145038167938935</v>
      </c>
      <c r="E994" s="11">
        <v>46.9</v>
      </c>
      <c r="F994" s="11">
        <v>44.8</v>
      </c>
    </row>
    <row r="995" spans="1:6" x14ac:dyDescent="0.15">
      <c r="A995" s="8">
        <v>2012</v>
      </c>
      <c r="B995" s="9">
        <v>40898</v>
      </c>
      <c r="C995" s="10">
        <f>VLOOKUP(A995,_data_elections!$A:$B,2,0)-B995</f>
        <v>321</v>
      </c>
      <c r="D995" s="11">
        <f t="shared" si="15"/>
        <v>51.145038167938935</v>
      </c>
      <c r="E995" s="11">
        <v>46.9</v>
      </c>
      <c r="F995" s="11">
        <v>44.8</v>
      </c>
    </row>
    <row r="996" spans="1:6" x14ac:dyDescent="0.15">
      <c r="A996" s="8">
        <v>2012</v>
      </c>
      <c r="B996" s="9">
        <v>40899</v>
      </c>
      <c r="C996" s="10">
        <f>VLOOKUP(A996,_data_elections!$A:$B,2,0)-B996</f>
        <v>320</v>
      </c>
      <c r="D996" s="11">
        <f t="shared" si="15"/>
        <v>51.36314067611778</v>
      </c>
      <c r="E996" s="11">
        <v>47.1</v>
      </c>
      <c r="F996" s="11">
        <v>44.6</v>
      </c>
    </row>
    <row r="997" spans="1:6" x14ac:dyDescent="0.15">
      <c r="A997" s="8">
        <v>2012</v>
      </c>
      <c r="B997" s="9">
        <v>40900</v>
      </c>
      <c r="C997" s="10">
        <f>VLOOKUP(A997,_data_elections!$A:$B,2,0)-B997</f>
        <v>319</v>
      </c>
      <c r="D997" s="11">
        <f t="shared" si="15"/>
        <v>51.36314067611778</v>
      </c>
      <c r="E997" s="11">
        <v>47.1</v>
      </c>
      <c r="F997" s="11">
        <v>44.6</v>
      </c>
    </row>
    <row r="998" spans="1:6" x14ac:dyDescent="0.15">
      <c r="A998" s="8">
        <v>2012</v>
      </c>
      <c r="B998" s="9">
        <v>40901</v>
      </c>
      <c r="C998" s="10">
        <f>VLOOKUP(A998,_data_elections!$A:$B,2,0)-B998</f>
        <v>318</v>
      </c>
      <c r="D998" s="11">
        <f t="shared" si="15"/>
        <v>51.36314067611778</v>
      </c>
      <c r="E998" s="11">
        <v>47.1</v>
      </c>
      <c r="F998" s="11">
        <v>44.6</v>
      </c>
    </row>
    <row r="999" spans="1:6" x14ac:dyDescent="0.15">
      <c r="A999" s="8">
        <v>2012</v>
      </c>
      <c r="B999" s="9">
        <v>40902</v>
      </c>
      <c r="C999" s="10">
        <f>VLOOKUP(A999,_data_elections!$A:$B,2,0)-B999</f>
        <v>317</v>
      </c>
      <c r="D999" s="11">
        <f t="shared" si="15"/>
        <v>51.36314067611778</v>
      </c>
      <c r="E999" s="11">
        <v>47.1</v>
      </c>
      <c r="F999" s="11">
        <v>44.6</v>
      </c>
    </row>
    <row r="1000" spans="1:6" x14ac:dyDescent="0.15">
      <c r="A1000" s="8">
        <v>2012</v>
      </c>
      <c r="B1000" s="9">
        <v>40903</v>
      </c>
      <c r="C1000" s="10">
        <f>VLOOKUP(A1000,_data_elections!$A:$B,2,0)-B1000</f>
        <v>316</v>
      </c>
      <c r="D1000" s="11">
        <f t="shared" si="15"/>
        <v>51.36314067611778</v>
      </c>
      <c r="E1000" s="11">
        <v>47.1</v>
      </c>
      <c r="F1000" s="11">
        <v>44.6</v>
      </c>
    </row>
    <row r="1001" spans="1:6" x14ac:dyDescent="0.15">
      <c r="A1001" s="8">
        <v>2012</v>
      </c>
      <c r="B1001" s="9">
        <v>40904</v>
      </c>
      <c r="C1001" s="10">
        <f>VLOOKUP(A1001,_data_elections!$A:$B,2,0)-B1001</f>
        <v>315</v>
      </c>
      <c r="D1001" s="11">
        <f t="shared" si="15"/>
        <v>51.36314067611778</v>
      </c>
      <c r="E1001" s="11">
        <v>47.1</v>
      </c>
      <c r="F1001" s="11">
        <v>44.6</v>
      </c>
    </row>
    <row r="1002" spans="1:6" x14ac:dyDescent="0.15">
      <c r="A1002" s="8">
        <v>2012</v>
      </c>
      <c r="B1002" s="9">
        <v>40905</v>
      </c>
      <c r="C1002" s="10">
        <f>VLOOKUP(A1002,_data_elections!$A:$B,2,0)-B1002</f>
        <v>314</v>
      </c>
      <c r="D1002" s="11">
        <f t="shared" si="15"/>
        <v>51.36314067611778</v>
      </c>
      <c r="E1002" s="11">
        <v>47.1</v>
      </c>
      <c r="F1002" s="11">
        <v>44.6</v>
      </c>
    </row>
    <row r="1003" spans="1:6" x14ac:dyDescent="0.15">
      <c r="A1003" s="8">
        <v>2012</v>
      </c>
      <c r="B1003" s="9">
        <v>40906</v>
      </c>
      <c r="C1003" s="10">
        <f>VLOOKUP(A1003,_data_elections!$A:$B,2,0)-B1003</f>
        <v>313</v>
      </c>
      <c r="D1003" s="11">
        <f t="shared" si="15"/>
        <v>50.873362445414848</v>
      </c>
      <c r="E1003" s="11">
        <v>46.6</v>
      </c>
      <c r="F1003" s="11">
        <v>45</v>
      </c>
    </row>
    <row r="1004" spans="1:6" x14ac:dyDescent="0.15">
      <c r="A1004" s="8">
        <v>2012</v>
      </c>
      <c r="B1004" s="9">
        <v>40907</v>
      </c>
      <c r="C1004" s="10">
        <f>VLOOKUP(A1004,_data_elections!$A:$B,2,0)-B1004</f>
        <v>312</v>
      </c>
      <c r="D1004" s="11">
        <f t="shared" si="15"/>
        <v>50.873362445414848</v>
      </c>
      <c r="E1004" s="11">
        <v>46.6</v>
      </c>
      <c r="F1004" s="11">
        <v>45</v>
      </c>
    </row>
    <row r="1005" spans="1:6" x14ac:dyDescent="0.15">
      <c r="A1005" s="8">
        <v>2012</v>
      </c>
      <c r="B1005" s="9">
        <v>40908</v>
      </c>
      <c r="C1005" s="10">
        <f>VLOOKUP(A1005,_data_elections!$A:$B,2,0)-B1005</f>
        <v>311</v>
      </c>
      <c r="D1005" s="11">
        <f t="shared" si="15"/>
        <v>50.873362445414848</v>
      </c>
      <c r="E1005" s="11">
        <v>46.6</v>
      </c>
      <c r="F1005" s="11">
        <v>45</v>
      </c>
    </row>
    <row r="1006" spans="1:6" x14ac:dyDescent="0.15">
      <c r="A1006" s="8">
        <v>2016</v>
      </c>
      <c r="B1006" s="9">
        <v>40909</v>
      </c>
      <c r="C1006" s="10">
        <f>VLOOKUP(A1006,_data_elections!$A:$B,2,0)-B1006</f>
        <v>1773</v>
      </c>
      <c r="D1006" s="11">
        <f t="shared" si="15"/>
        <v>50.873362445414848</v>
      </c>
      <c r="E1006" s="11">
        <v>46.6</v>
      </c>
      <c r="F1006" s="11">
        <v>45</v>
      </c>
    </row>
    <row r="1007" spans="1:6" x14ac:dyDescent="0.15">
      <c r="A1007" s="8">
        <v>2012</v>
      </c>
      <c r="B1007" s="9">
        <v>40910</v>
      </c>
      <c r="C1007" s="10">
        <f>VLOOKUP(A1007,_data_elections!$A:$B,2,0)-B1007</f>
        <v>309</v>
      </c>
      <c r="D1007" s="11">
        <f t="shared" si="15"/>
        <v>50.873362445414848</v>
      </c>
      <c r="E1007" s="11">
        <v>46.6</v>
      </c>
      <c r="F1007" s="11">
        <v>45</v>
      </c>
    </row>
    <row r="1008" spans="1:6" x14ac:dyDescent="0.15">
      <c r="A1008" s="8">
        <v>2012</v>
      </c>
      <c r="B1008" s="9">
        <v>40911</v>
      </c>
      <c r="C1008" s="10">
        <f>VLOOKUP(A1008,_data_elections!$A:$B,2,0)-B1008</f>
        <v>308</v>
      </c>
      <c r="D1008" s="11">
        <f t="shared" si="15"/>
        <v>50.873362445414848</v>
      </c>
      <c r="E1008" s="11">
        <v>46.6</v>
      </c>
      <c r="F1008" s="11">
        <v>45</v>
      </c>
    </row>
    <row r="1009" spans="1:6" x14ac:dyDescent="0.15">
      <c r="A1009" s="8">
        <v>2012</v>
      </c>
      <c r="B1009" s="9">
        <v>40912</v>
      </c>
      <c r="C1009" s="10">
        <f>VLOOKUP(A1009,_data_elections!$A:$B,2,0)-B1009</f>
        <v>307</v>
      </c>
      <c r="D1009" s="11">
        <f t="shared" si="15"/>
        <v>50.873362445414848</v>
      </c>
      <c r="E1009" s="11">
        <v>46.6</v>
      </c>
      <c r="F1009" s="11">
        <v>45</v>
      </c>
    </row>
    <row r="1010" spans="1:6" x14ac:dyDescent="0.15">
      <c r="A1010" s="8">
        <v>2012</v>
      </c>
      <c r="B1010" s="9">
        <v>40913</v>
      </c>
      <c r="C1010" s="10">
        <f>VLOOKUP(A1010,_data_elections!$A:$B,2,0)-B1010</f>
        <v>306</v>
      </c>
      <c r="D1010" s="11">
        <f t="shared" si="15"/>
        <v>51.200873362445421</v>
      </c>
      <c r="E1010" s="11">
        <v>46.9</v>
      </c>
      <c r="F1010" s="11">
        <v>44.7</v>
      </c>
    </row>
    <row r="1011" spans="1:6" x14ac:dyDescent="0.15">
      <c r="A1011" s="8">
        <v>2012</v>
      </c>
      <c r="B1011" s="9">
        <v>40914</v>
      </c>
      <c r="C1011" s="10">
        <f>VLOOKUP(A1011,_data_elections!$A:$B,2,0)-B1011</f>
        <v>305</v>
      </c>
      <c r="D1011" s="11">
        <f t="shared" si="15"/>
        <v>51.200873362445421</v>
      </c>
      <c r="E1011" s="11">
        <v>46.9</v>
      </c>
      <c r="F1011" s="11">
        <v>44.7</v>
      </c>
    </row>
    <row r="1012" spans="1:6" x14ac:dyDescent="0.15">
      <c r="A1012" s="8">
        <v>2012</v>
      </c>
      <c r="B1012" s="9">
        <v>40915</v>
      </c>
      <c r="C1012" s="10">
        <f>VLOOKUP(A1012,_data_elections!$A:$B,2,0)-B1012</f>
        <v>304</v>
      </c>
      <c r="D1012" s="11">
        <f t="shared" si="15"/>
        <v>51.200873362445421</v>
      </c>
      <c r="E1012" s="11">
        <v>46.9</v>
      </c>
      <c r="F1012" s="11">
        <v>44.7</v>
      </c>
    </row>
    <row r="1013" spans="1:6" x14ac:dyDescent="0.15">
      <c r="A1013" s="8">
        <v>2012</v>
      </c>
      <c r="B1013" s="9">
        <v>40916</v>
      </c>
      <c r="C1013" s="10">
        <f>VLOOKUP(A1013,_data_elections!$A:$B,2,0)-B1013</f>
        <v>303</v>
      </c>
      <c r="D1013" s="11">
        <f t="shared" si="15"/>
        <v>51.200873362445421</v>
      </c>
      <c r="E1013" s="11">
        <v>46.9</v>
      </c>
      <c r="F1013" s="11">
        <v>44.7</v>
      </c>
    </row>
    <row r="1014" spans="1:6" x14ac:dyDescent="0.15">
      <c r="A1014" s="8">
        <v>2012</v>
      </c>
      <c r="B1014" s="9">
        <v>40917</v>
      </c>
      <c r="C1014" s="10">
        <f>VLOOKUP(A1014,_data_elections!$A:$B,2,0)-B1014</f>
        <v>302</v>
      </c>
      <c r="D1014" s="11">
        <f t="shared" si="15"/>
        <v>50.982532751091711</v>
      </c>
      <c r="E1014" s="11">
        <v>46.7</v>
      </c>
      <c r="F1014" s="11">
        <v>44.9</v>
      </c>
    </row>
    <row r="1015" spans="1:6" x14ac:dyDescent="0.15">
      <c r="A1015" s="8">
        <v>2012</v>
      </c>
      <c r="B1015" s="9">
        <v>40918</v>
      </c>
      <c r="C1015" s="10">
        <f>VLOOKUP(A1015,_data_elections!$A:$B,2,0)-B1015</f>
        <v>301</v>
      </c>
      <c r="D1015" s="11">
        <f t="shared" si="15"/>
        <v>50.816104461371062</v>
      </c>
      <c r="E1015" s="11">
        <v>46.7</v>
      </c>
      <c r="F1015" s="11">
        <v>45.2</v>
      </c>
    </row>
    <row r="1016" spans="1:6" x14ac:dyDescent="0.15">
      <c r="A1016" s="8">
        <v>2012</v>
      </c>
      <c r="B1016" s="9">
        <v>40919</v>
      </c>
      <c r="C1016" s="10">
        <f>VLOOKUP(A1016,_data_elections!$A:$B,2,0)-B1016</f>
        <v>300</v>
      </c>
      <c r="D1016" s="11">
        <f t="shared" si="15"/>
        <v>50.978260869565219</v>
      </c>
      <c r="E1016" s="11">
        <v>46.9</v>
      </c>
      <c r="F1016" s="11">
        <v>45.1</v>
      </c>
    </row>
    <row r="1017" spans="1:6" x14ac:dyDescent="0.15">
      <c r="A1017" s="8">
        <v>2012</v>
      </c>
      <c r="B1017" s="9">
        <v>40920</v>
      </c>
      <c r="C1017" s="10">
        <f>VLOOKUP(A1017,_data_elections!$A:$B,2,0)-B1017</f>
        <v>299</v>
      </c>
      <c r="D1017" s="11">
        <f t="shared" si="15"/>
        <v>50.978260869565219</v>
      </c>
      <c r="E1017" s="11">
        <v>46.9</v>
      </c>
      <c r="F1017" s="11">
        <v>45.1</v>
      </c>
    </row>
    <row r="1018" spans="1:6" x14ac:dyDescent="0.15">
      <c r="A1018" s="8">
        <v>2012</v>
      </c>
      <c r="B1018" s="9">
        <v>40921</v>
      </c>
      <c r="C1018" s="10">
        <f>VLOOKUP(A1018,_data_elections!$A:$B,2,0)-B1018</f>
        <v>298</v>
      </c>
      <c r="D1018" s="11">
        <f t="shared" si="15"/>
        <v>50.922909880564603</v>
      </c>
      <c r="E1018" s="11">
        <v>46.9</v>
      </c>
      <c r="F1018" s="11">
        <v>45.2</v>
      </c>
    </row>
    <row r="1019" spans="1:6" x14ac:dyDescent="0.15">
      <c r="A1019" s="8">
        <v>2012</v>
      </c>
      <c r="B1019" s="9">
        <v>40922</v>
      </c>
      <c r="C1019" s="10">
        <f>VLOOKUP(A1019,_data_elections!$A:$B,2,0)-B1019</f>
        <v>297</v>
      </c>
      <c r="D1019" s="11">
        <f t="shared" si="15"/>
        <v>50.922909880564603</v>
      </c>
      <c r="E1019" s="11">
        <v>46.9</v>
      </c>
      <c r="F1019" s="11">
        <v>45.2</v>
      </c>
    </row>
    <row r="1020" spans="1:6" x14ac:dyDescent="0.15">
      <c r="A1020" s="8">
        <v>2012</v>
      </c>
      <c r="B1020" s="9">
        <v>40923</v>
      </c>
      <c r="C1020" s="10">
        <f>VLOOKUP(A1020,_data_elections!$A:$B,2,0)-B1020</f>
        <v>296</v>
      </c>
      <c r="D1020" s="11">
        <f t="shared" si="15"/>
        <v>50.969827586206897</v>
      </c>
      <c r="E1020" s="11">
        <v>47.3</v>
      </c>
      <c r="F1020" s="11">
        <v>45.5</v>
      </c>
    </row>
    <row r="1021" spans="1:6" x14ac:dyDescent="0.15">
      <c r="A1021" s="8">
        <v>2012</v>
      </c>
      <c r="B1021" s="9">
        <v>40924</v>
      </c>
      <c r="C1021" s="10">
        <f>VLOOKUP(A1021,_data_elections!$A:$B,2,0)-B1021</f>
        <v>295</v>
      </c>
      <c r="D1021" s="11">
        <f t="shared" si="15"/>
        <v>50.657894736842103</v>
      </c>
      <c r="E1021" s="11">
        <v>46.2</v>
      </c>
      <c r="F1021" s="11">
        <v>45</v>
      </c>
    </row>
    <row r="1022" spans="1:6" x14ac:dyDescent="0.15">
      <c r="A1022" s="8">
        <v>2012</v>
      </c>
      <c r="B1022" s="9">
        <v>40925</v>
      </c>
      <c r="C1022" s="10">
        <f>VLOOKUP(A1022,_data_elections!$A:$B,2,0)-B1022</f>
        <v>294</v>
      </c>
      <c r="D1022" s="11">
        <f t="shared" si="15"/>
        <v>50.653594771241828</v>
      </c>
      <c r="E1022" s="11">
        <v>46.5</v>
      </c>
      <c r="F1022" s="11">
        <v>45.3</v>
      </c>
    </row>
    <row r="1023" spans="1:6" x14ac:dyDescent="0.15">
      <c r="A1023" s="8">
        <v>2012</v>
      </c>
      <c r="B1023" s="9">
        <v>40926</v>
      </c>
      <c r="C1023" s="10">
        <f>VLOOKUP(A1023,_data_elections!$A:$B,2,0)-B1023</f>
        <v>293</v>
      </c>
      <c r="D1023" s="11">
        <f t="shared" si="15"/>
        <v>51.033732317736671</v>
      </c>
      <c r="E1023" s="11">
        <v>46.9</v>
      </c>
      <c r="F1023" s="11">
        <v>45</v>
      </c>
    </row>
    <row r="1024" spans="1:6" x14ac:dyDescent="0.15">
      <c r="A1024" s="8">
        <v>2012</v>
      </c>
      <c r="B1024" s="9">
        <v>40927</v>
      </c>
      <c r="C1024" s="10">
        <f>VLOOKUP(A1024,_data_elections!$A:$B,2,0)-B1024</f>
        <v>292</v>
      </c>
      <c r="D1024" s="11">
        <f t="shared" si="15"/>
        <v>51.033732317736671</v>
      </c>
      <c r="E1024" s="11">
        <v>46.9</v>
      </c>
      <c r="F1024" s="11">
        <v>45</v>
      </c>
    </row>
    <row r="1025" spans="1:6" x14ac:dyDescent="0.15">
      <c r="A1025" s="8">
        <v>2012</v>
      </c>
      <c r="B1025" s="9">
        <v>40928</v>
      </c>
      <c r="C1025" s="10">
        <f>VLOOKUP(A1025,_data_elections!$A:$B,2,0)-B1025</f>
        <v>291</v>
      </c>
      <c r="D1025" s="11">
        <f t="shared" si="15"/>
        <v>51.033732317736671</v>
      </c>
      <c r="E1025" s="11">
        <v>46.9</v>
      </c>
      <c r="F1025" s="11">
        <v>45</v>
      </c>
    </row>
    <row r="1026" spans="1:6" x14ac:dyDescent="0.15">
      <c r="A1026" s="8">
        <v>2012</v>
      </c>
      <c r="B1026" s="9">
        <v>40929</v>
      </c>
      <c r="C1026" s="10">
        <f>VLOOKUP(A1026,_data_elections!$A:$B,2,0)-B1026</f>
        <v>290</v>
      </c>
      <c r="D1026" s="11">
        <f t="shared" ref="D1026:D1089" si="16">E1026/(E1026+F1026)*100</f>
        <v>51.033732317736671</v>
      </c>
      <c r="E1026" s="11">
        <v>46.9</v>
      </c>
      <c r="F1026" s="11">
        <v>45</v>
      </c>
    </row>
    <row r="1027" spans="1:6" x14ac:dyDescent="0.15">
      <c r="A1027" s="8">
        <v>2012</v>
      </c>
      <c r="B1027" s="9">
        <v>40930</v>
      </c>
      <c r="C1027" s="10">
        <f>VLOOKUP(A1027,_data_elections!$A:$B,2,0)-B1027</f>
        <v>289</v>
      </c>
      <c r="D1027" s="11">
        <f t="shared" si="16"/>
        <v>51.033732317736671</v>
      </c>
      <c r="E1027" s="11">
        <v>46.9</v>
      </c>
      <c r="F1027" s="11">
        <v>45</v>
      </c>
    </row>
    <row r="1028" spans="1:6" x14ac:dyDescent="0.15">
      <c r="A1028" s="8">
        <v>2012</v>
      </c>
      <c r="B1028" s="9">
        <v>40931</v>
      </c>
      <c r="C1028" s="10">
        <f>VLOOKUP(A1028,_data_elections!$A:$B,2,0)-B1028</f>
        <v>288</v>
      </c>
      <c r="D1028" s="11">
        <f t="shared" si="16"/>
        <v>50.976138828633403</v>
      </c>
      <c r="E1028" s="11">
        <v>47</v>
      </c>
      <c r="F1028" s="11">
        <v>45.2</v>
      </c>
    </row>
    <row r="1029" spans="1:6" x14ac:dyDescent="0.15">
      <c r="A1029" s="8">
        <v>2012</v>
      </c>
      <c r="B1029" s="9">
        <v>40932</v>
      </c>
      <c r="C1029" s="10">
        <f>VLOOKUP(A1029,_data_elections!$A:$B,2,0)-B1029</f>
        <v>287</v>
      </c>
      <c r="D1029" s="11">
        <f t="shared" si="16"/>
        <v>51.029252437703136</v>
      </c>
      <c r="E1029" s="11">
        <v>47.1</v>
      </c>
      <c r="F1029" s="11">
        <v>45.2</v>
      </c>
    </row>
    <row r="1030" spans="1:6" x14ac:dyDescent="0.15">
      <c r="A1030" s="8">
        <v>2012</v>
      </c>
      <c r="B1030" s="9">
        <v>40933</v>
      </c>
      <c r="C1030" s="10">
        <f>VLOOKUP(A1030,_data_elections!$A:$B,2,0)-B1030</f>
        <v>286</v>
      </c>
      <c r="D1030" s="11">
        <f t="shared" si="16"/>
        <v>51.029252437703136</v>
      </c>
      <c r="E1030" s="11">
        <v>47.1</v>
      </c>
      <c r="F1030" s="11">
        <v>45.2</v>
      </c>
    </row>
    <row r="1031" spans="1:6" x14ac:dyDescent="0.15">
      <c r="A1031" s="8">
        <v>2012</v>
      </c>
      <c r="B1031" s="9">
        <v>40934</v>
      </c>
      <c r="C1031" s="10">
        <f>VLOOKUP(A1031,_data_elections!$A:$B,2,0)-B1031</f>
        <v>285</v>
      </c>
      <c r="D1031" s="11">
        <f t="shared" si="16"/>
        <v>51.24593716143012</v>
      </c>
      <c r="E1031" s="11">
        <v>47.3</v>
      </c>
      <c r="F1031" s="11">
        <v>45</v>
      </c>
    </row>
    <row r="1032" spans="1:6" x14ac:dyDescent="0.15">
      <c r="A1032" s="8">
        <v>2012</v>
      </c>
      <c r="B1032" s="9">
        <v>40935</v>
      </c>
      <c r="C1032" s="10">
        <f>VLOOKUP(A1032,_data_elections!$A:$B,2,0)-B1032</f>
        <v>284</v>
      </c>
      <c r="D1032" s="11">
        <f t="shared" si="16"/>
        <v>51.248642779587414</v>
      </c>
      <c r="E1032" s="11">
        <v>47.2</v>
      </c>
      <c r="F1032" s="11">
        <v>44.9</v>
      </c>
    </row>
    <row r="1033" spans="1:6" x14ac:dyDescent="0.15">
      <c r="A1033" s="8">
        <v>2012</v>
      </c>
      <c r="B1033" s="9">
        <v>40936</v>
      </c>
      <c r="C1033" s="10">
        <f>VLOOKUP(A1033,_data_elections!$A:$B,2,0)-B1033</f>
        <v>283</v>
      </c>
      <c r="D1033" s="11">
        <f t="shared" si="16"/>
        <v>51.301518438177872</v>
      </c>
      <c r="E1033" s="11">
        <v>47.3</v>
      </c>
      <c r="F1033" s="11">
        <v>44.9</v>
      </c>
    </row>
    <row r="1034" spans="1:6" x14ac:dyDescent="0.15">
      <c r="A1034" s="8">
        <v>2012</v>
      </c>
      <c r="B1034" s="9">
        <v>40937</v>
      </c>
      <c r="C1034" s="10">
        <f>VLOOKUP(A1034,_data_elections!$A:$B,2,0)-B1034</f>
        <v>282</v>
      </c>
      <c r="D1034" s="11">
        <f t="shared" si="16"/>
        <v>51.193058568329718</v>
      </c>
      <c r="E1034" s="11">
        <v>47.2</v>
      </c>
      <c r="F1034" s="11">
        <v>45</v>
      </c>
    </row>
    <row r="1035" spans="1:6" x14ac:dyDescent="0.15">
      <c r="A1035" s="8">
        <v>2012</v>
      </c>
      <c r="B1035" s="9">
        <v>40938</v>
      </c>
      <c r="C1035" s="10">
        <f>VLOOKUP(A1035,_data_elections!$A:$B,2,0)-B1035</f>
        <v>281</v>
      </c>
      <c r="D1035" s="11">
        <f t="shared" si="16"/>
        <v>51.295896328293743</v>
      </c>
      <c r="E1035" s="11">
        <v>47.5</v>
      </c>
      <c r="F1035" s="11">
        <v>45.1</v>
      </c>
    </row>
    <row r="1036" spans="1:6" x14ac:dyDescent="0.15">
      <c r="A1036" s="8">
        <v>2012</v>
      </c>
      <c r="B1036" s="9">
        <v>40939</v>
      </c>
      <c r="C1036" s="10">
        <f>VLOOKUP(A1036,_data_elections!$A:$B,2,0)-B1036</f>
        <v>280</v>
      </c>
      <c r="D1036" s="11">
        <f t="shared" si="16"/>
        <v>51.240560949298811</v>
      </c>
      <c r="E1036" s="11">
        <v>47.5</v>
      </c>
      <c r="F1036" s="11">
        <v>45.2</v>
      </c>
    </row>
    <row r="1037" spans="1:6" x14ac:dyDescent="0.15">
      <c r="A1037" s="8">
        <v>2012</v>
      </c>
      <c r="B1037" s="9">
        <v>40940</v>
      </c>
      <c r="C1037" s="10">
        <f>VLOOKUP(A1037,_data_elections!$A:$B,2,0)-B1037</f>
        <v>279</v>
      </c>
      <c r="D1037" s="11">
        <f t="shared" si="16"/>
        <v>51.185344827586206</v>
      </c>
      <c r="E1037" s="11">
        <v>47.5</v>
      </c>
      <c r="F1037" s="11">
        <v>45.3</v>
      </c>
    </row>
    <row r="1038" spans="1:6" x14ac:dyDescent="0.15">
      <c r="A1038" s="8">
        <v>2012</v>
      </c>
      <c r="B1038" s="9">
        <v>40941</v>
      </c>
      <c r="C1038" s="10">
        <f>VLOOKUP(A1038,_data_elections!$A:$B,2,0)-B1038</f>
        <v>278</v>
      </c>
      <c r="D1038" s="11">
        <f t="shared" si="16"/>
        <v>51.022604951560815</v>
      </c>
      <c r="E1038" s="11">
        <v>47.4</v>
      </c>
      <c r="F1038" s="11">
        <v>45.5</v>
      </c>
    </row>
    <row r="1039" spans="1:6" x14ac:dyDescent="0.15">
      <c r="A1039" s="8">
        <v>2012</v>
      </c>
      <c r="B1039" s="9">
        <v>40942</v>
      </c>
      <c r="C1039" s="10">
        <f>VLOOKUP(A1039,_data_elections!$A:$B,2,0)-B1039</f>
        <v>277</v>
      </c>
      <c r="D1039" s="11">
        <f t="shared" si="16"/>
        <v>50.969827586206897</v>
      </c>
      <c r="E1039" s="11">
        <v>47.3</v>
      </c>
      <c r="F1039" s="11">
        <v>45.5</v>
      </c>
    </row>
    <row r="1040" spans="1:6" x14ac:dyDescent="0.15">
      <c r="A1040" s="8">
        <v>2012</v>
      </c>
      <c r="B1040" s="9">
        <v>40943</v>
      </c>
      <c r="C1040" s="10">
        <f>VLOOKUP(A1040,_data_elections!$A:$B,2,0)-B1040</f>
        <v>276</v>
      </c>
      <c r="D1040" s="11">
        <f t="shared" si="16"/>
        <v>51.077586206896555</v>
      </c>
      <c r="E1040" s="11">
        <v>47.4</v>
      </c>
      <c r="F1040" s="11">
        <v>45.4</v>
      </c>
    </row>
    <row r="1041" spans="1:6" x14ac:dyDescent="0.15">
      <c r="A1041" s="8">
        <v>2012</v>
      </c>
      <c r="B1041" s="9">
        <v>40944</v>
      </c>
      <c r="C1041" s="10">
        <f>VLOOKUP(A1041,_data_elections!$A:$B,2,0)-B1041</f>
        <v>275</v>
      </c>
      <c r="D1041" s="11">
        <f t="shared" si="16"/>
        <v>51.400862068965516</v>
      </c>
      <c r="E1041" s="11">
        <v>47.7</v>
      </c>
      <c r="F1041" s="11">
        <v>45.1</v>
      </c>
    </row>
    <row r="1042" spans="1:6" x14ac:dyDescent="0.15">
      <c r="A1042" s="8">
        <v>2012</v>
      </c>
      <c r="B1042" s="9">
        <v>40945</v>
      </c>
      <c r="C1042" s="10">
        <f>VLOOKUP(A1042,_data_elections!$A:$B,2,0)-B1042</f>
        <v>274</v>
      </c>
      <c r="D1042" s="11">
        <f t="shared" si="16"/>
        <v>52.1505376344086</v>
      </c>
      <c r="E1042" s="11">
        <v>48.5</v>
      </c>
      <c r="F1042" s="11">
        <v>44.5</v>
      </c>
    </row>
    <row r="1043" spans="1:6" x14ac:dyDescent="0.15">
      <c r="A1043" s="8">
        <v>2012</v>
      </c>
      <c r="B1043" s="9">
        <v>40946</v>
      </c>
      <c r="C1043" s="10">
        <f>VLOOKUP(A1043,_data_elections!$A:$B,2,0)-B1043</f>
        <v>273</v>
      </c>
      <c r="D1043" s="11">
        <f t="shared" si="16"/>
        <v>52.272727272727273</v>
      </c>
      <c r="E1043" s="11">
        <v>48.3</v>
      </c>
      <c r="F1043" s="11">
        <v>44.1</v>
      </c>
    </row>
    <row r="1044" spans="1:6" x14ac:dyDescent="0.15">
      <c r="A1044" s="8">
        <v>2012</v>
      </c>
      <c r="B1044" s="9">
        <v>40947</v>
      </c>
      <c r="C1044" s="10">
        <f>VLOOKUP(A1044,_data_elections!$A:$B,2,0)-B1044</f>
        <v>272</v>
      </c>
      <c r="D1044" s="11">
        <f t="shared" si="16"/>
        <v>52.056277056277054</v>
      </c>
      <c r="E1044" s="11">
        <v>48.1</v>
      </c>
      <c r="F1044" s="11">
        <v>44.3</v>
      </c>
    </row>
    <row r="1045" spans="1:6" x14ac:dyDescent="0.15">
      <c r="A1045" s="8">
        <v>2012</v>
      </c>
      <c r="B1045" s="9">
        <v>40948</v>
      </c>
      <c r="C1045" s="10">
        <f>VLOOKUP(A1045,_data_elections!$A:$B,2,0)-B1045</f>
        <v>271</v>
      </c>
      <c r="D1045" s="11">
        <f t="shared" si="16"/>
        <v>52.272727272727273</v>
      </c>
      <c r="E1045" s="11">
        <v>48.3</v>
      </c>
      <c r="F1045" s="11">
        <v>44.1</v>
      </c>
    </row>
    <row r="1046" spans="1:6" x14ac:dyDescent="0.15">
      <c r="A1046" s="8">
        <v>2012</v>
      </c>
      <c r="B1046" s="9">
        <v>40949</v>
      </c>
      <c r="C1046" s="10">
        <f>VLOOKUP(A1046,_data_elections!$A:$B,2,0)-B1046</f>
        <v>270</v>
      </c>
      <c r="D1046" s="11">
        <f t="shared" si="16"/>
        <v>52.608695652173907</v>
      </c>
      <c r="E1046" s="11">
        <v>48.4</v>
      </c>
      <c r="F1046" s="11">
        <v>43.6</v>
      </c>
    </row>
    <row r="1047" spans="1:6" x14ac:dyDescent="0.15">
      <c r="A1047" s="8">
        <v>2012</v>
      </c>
      <c r="B1047" s="9">
        <v>40950</v>
      </c>
      <c r="C1047" s="10">
        <f>VLOOKUP(A1047,_data_elections!$A:$B,2,0)-B1047</f>
        <v>269</v>
      </c>
      <c r="D1047" s="11">
        <f t="shared" si="16"/>
        <v>52.386117136659436</v>
      </c>
      <c r="E1047" s="11">
        <v>48.3</v>
      </c>
      <c r="F1047" s="11">
        <v>43.9</v>
      </c>
    </row>
    <row r="1048" spans="1:6" x14ac:dyDescent="0.15">
      <c r="A1048" s="8">
        <v>2012</v>
      </c>
      <c r="B1048" s="9">
        <v>40951</v>
      </c>
      <c r="C1048" s="10">
        <f>VLOOKUP(A1048,_data_elections!$A:$B,2,0)-B1048</f>
        <v>268</v>
      </c>
      <c r="D1048" s="11">
        <f t="shared" si="16"/>
        <v>52.339499455930358</v>
      </c>
      <c r="E1048" s="11">
        <v>48.1</v>
      </c>
      <c r="F1048" s="11">
        <v>43.8</v>
      </c>
    </row>
    <row r="1049" spans="1:6" x14ac:dyDescent="0.15">
      <c r="A1049" s="8">
        <v>2012</v>
      </c>
      <c r="B1049" s="9">
        <v>40952</v>
      </c>
      <c r="C1049" s="10">
        <f>VLOOKUP(A1049,_data_elections!$A:$B,2,0)-B1049</f>
        <v>267</v>
      </c>
      <c r="D1049" s="11">
        <f t="shared" si="16"/>
        <v>52.540540540540533</v>
      </c>
      <c r="E1049" s="11">
        <v>48.6</v>
      </c>
      <c r="F1049" s="11">
        <v>43.9</v>
      </c>
    </row>
    <row r="1050" spans="1:6" x14ac:dyDescent="0.15">
      <c r="A1050" s="8">
        <v>2012</v>
      </c>
      <c r="B1050" s="9">
        <v>40953</v>
      </c>
      <c r="C1050" s="10">
        <f>VLOOKUP(A1050,_data_elections!$A:$B,2,0)-B1050</f>
        <v>266</v>
      </c>
      <c r="D1050" s="11">
        <f t="shared" si="16"/>
        <v>53.101196953210007</v>
      </c>
      <c r="E1050" s="11">
        <v>48.8</v>
      </c>
      <c r="F1050" s="11">
        <v>43.1</v>
      </c>
    </row>
    <row r="1051" spans="1:6" x14ac:dyDescent="0.15">
      <c r="A1051" s="8">
        <v>2012</v>
      </c>
      <c r="B1051" s="9">
        <v>40954</v>
      </c>
      <c r="C1051" s="10">
        <f>VLOOKUP(A1051,_data_elections!$A:$B,2,0)-B1051</f>
        <v>265</v>
      </c>
      <c r="D1051" s="11">
        <f t="shared" si="16"/>
        <v>53.210010881392812</v>
      </c>
      <c r="E1051" s="11">
        <v>48.9</v>
      </c>
      <c r="F1051" s="11">
        <v>43</v>
      </c>
    </row>
    <row r="1052" spans="1:6" x14ac:dyDescent="0.15">
      <c r="A1052" s="8">
        <v>2012</v>
      </c>
      <c r="B1052" s="9">
        <v>40955</v>
      </c>
      <c r="C1052" s="10">
        <f>VLOOKUP(A1052,_data_elections!$A:$B,2,0)-B1052</f>
        <v>264</v>
      </c>
      <c r="D1052" s="11">
        <f t="shared" si="16"/>
        <v>53.081081081081081</v>
      </c>
      <c r="E1052" s="11">
        <v>49.1</v>
      </c>
      <c r="F1052" s="11">
        <v>43.4</v>
      </c>
    </row>
    <row r="1053" spans="1:6" x14ac:dyDescent="0.15">
      <c r="A1053" s="8">
        <v>2012</v>
      </c>
      <c r="B1053" s="9">
        <v>40956</v>
      </c>
      <c r="C1053" s="10">
        <f>VLOOKUP(A1053,_data_elections!$A:$B,2,0)-B1053</f>
        <v>263</v>
      </c>
      <c r="D1053" s="11">
        <f t="shared" si="16"/>
        <v>53.189189189189193</v>
      </c>
      <c r="E1053" s="11">
        <v>49.2</v>
      </c>
      <c r="F1053" s="11">
        <v>43.3</v>
      </c>
    </row>
    <row r="1054" spans="1:6" x14ac:dyDescent="0.15">
      <c r="A1054" s="8">
        <v>2012</v>
      </c>
      <c r="B1054" s="9">
        <v>40957</v>
      </c>
      <c r="C1054" s="10">
        <f>VLOOKUP(A1054,_data_elections!$A:$B,2,0)-B1054</f>
        <v>262</v>
      </c>
      <c r="D1054" s="11">
        <f t="shared" si="16"/>
        <v>53.297297297297298</v>
      </c>
      <c r="E1054" s="11">
        <v>49.3</v>
      </c>
      <c r="F1054" s="11">
        <v>43.2</v>
      </c>
    </row>
    <row r="1055" spans="1:6" x14ac:dyDescent="0.15">
      <c r="A1055" s="8">
        <v>2012</v>
      </c>
      <c r="B1055" s="9">
        <v>40958</v>
      </c>
      <c r="C1055" s="10">
        <f>VLOOKUP(A1055,_data_elections!$A:$B,2,0)-B1055</f>
        <v>261</v>
      </c>
      <c r="D1055" s="11">
        <f t="shared" si="16"/>
        <v>53.081081081081081</v>
      </c>
      <c r="E1055" s="11">
        <v>49.1</v>
      </c>
      <c r="F1055" s="11">
        <v>43.4</v>
      </c>
    </row>
    <row r="1056" spans="1:6" x14ac:dyDescent="0.15">
      <c r="A1056" s="8">
        <v>2012</v>
      </c>
      <c r="B1056" s="9">
        <v>40959</v>
      </c>
      <c r="C1056" s="10">
        <f>VLOOKUP(A1056,_data_elections!$A:$B,2,0)-B1056</f>
        <v>260</v>
      </c>
      <c r="D1056" s="11">
        <f t="shared" si="16"/>
        <v>53.087757313109428</v>
      </c>
      <c r="E1056" s="11">
        <v>49</v>
      </c>
      <c r="F1056" s="11">
        <v>43.3</v>
      </c>
    </row>
    <row r="1057" spans="1:6" x14ac:dyDescent="0.15">
      <c r="A1057" s="8">
        <v>2012</v>
      </c>
      <c r="B1057" s="9">
        <v>40960</v>
      </c>
      <c r="C1057" s="10">
        <f>VLOOKUP(A1057,_data_elections!$A:$B,2,0)-B1057</f>
        <v>259</v>
      </c>
      <c r="D1057" s="11">
        <f t="shared" si="16"/>
        <v>52.979414951245943</v>
      </c>
      <c r="E1057" s="11">
        <v>48.9</v>
      </c>
      <c r="F1057" s="11">
        <v>43.4</v>
      </c>
    </row>
    <row r="1058" spans="1:6" x14ac:dyDescent="0.15">
      <c r="A1058" s="8">
        <v>2012</v>
      </c>
      <c r="B1058" s="9">
        <v>40961</v>
      </c>
      <c r="C1058" s="10">
        <f>VLOOKUP(A1058,_data_elections!$A:$B,2,0)-B1058</f>
        <v>258</v>
      </c>
      <c r="D1058" s="11">
        <f t="shared" si="16"/>
        <v>53.081081081081081</v>
      </c>
      <c r="E1058" s="11">
        <v>49.1</v>
      </c>
      <c r="F1058" s="11">
        <v>43.4</v>
      </c>
    </row>
    <row r="1059" spans="1:6" x14ac:dyDescent="0.15">
      <c r="A1059" s="8">
        <v>2012</v>
      </c>
      <c r="B1059" s="9">
        <v>40962</v>
      </c>
      <c r="C1059" s="10">
        <f>VLOOKUP(A1059,_data_elections!$A:$B,2,0)-B1059</f>
        <v>257</v>
      </c>
      <c r="D1059" s="11">
        <f t="shared" si="16"/>
        <v>52.744886975242188</v>
      </c>
      <c r="E1059" s="11">
        <v>49</v>
      </c>
      <c r="F1059" s="11">
        <v>43.9</v>
      </c>
    </row>
    <row r="1060" spans="1:6" x14ac:dyDescent="0.15">
      <c r="A1060" s="8">
        <v>2012</v>
      </c>
      <c r="B1060" s="9">
        <v>40963</v>
      </c>
      <c r="C1060" s="10">
        <f>VLOOKUP(A1060,_data_elections!$A:$B,2,0)-B1060</f>
        <v>256</v>
      </c>
      <c r="D1060" s="11">
        <f t="shared" si="16"/>
        <v>52.58064516129032</v>
      </c>
      <c r="E1060" s="11">
        <v>48.9</v>
      </c>
      <c r="F1060" s="11">
        <v>44.1</v>
      </c>
    </row>
    <row r="1061" spans="1:6" x14ac:dyDescent="0.15">
      <c r="A1061" s="8">
        <v>2012</v>
      </c>
      <c r="B1061" s="9">
        <v>40964</v>
      </c>
      <c r="C1061" s="10">
        <f>VLOOKUP(A1061,_data_elections!$A:$B,2,0)-B1061</f>
        <v>255</v>
      </c>
      <c r="D1061" s="11">
        <f t="shared" si="16"/>
        <v>52.58064516129032</v>
      </c>
      <c r="E1061" s="11">
        <v>48.9</v>
      </c>
      <c r="F1061" s="11">
        <v>44.1</v>
      </c>
    </row>
    <row r="1062" spans="1:6" x14ac:dyDescent="0.15">
      <c r="A1062" s="8">
        <v>2012</v>
      </c>
      <c r="B1062" s="9">
        <v>40965</v>
      </c>
      <c r="C1062" s="10">
        <f>VLOOKUP(A1062,_data_elections!$A:$B,2,0)-B1062</f>
        <v>254</v>
      </c>
      <c r="D1062" s="11">
        <f t="shared" si="16"/>
        <v>52.314316469321852</v>
      </c>
      <c r="E1062" s="11">
        <v>48.6</v>
      </c>
      <c r="F1062" s="11">
        <v>44.3</v>
      </c>
    </row>
    <row r="1063" spans="1:6" x14ac:dyDescent="0.15">
      <c r="A1063" s="8">
        <v>2012</v>
      </c>
      <c r="B1063" s="9">
        <v>40966</v>
      </c>
      <c r="C1063" s="10">
        <f>VLOOKUP(A1063,_data_elections!$A:$B,2,0)-B1063</f>
        <v>253</v>
      </c>
      <c r="D1063" s="11">
        <f t="shared" si="16"/>
        <v>52.58064516129032</v>
      </c>
      <c r="E1063" s="11">
        <v>48.9</v>
      </c>
      <c r="F1063" s="11">
        <v>44.1</v>
      </c>
    </row>
    <row r="1064" spans="1:6" x14ac:dyDescent="0.15">
      <c r="A1064" s="8">
        <v>2012</v>
      </c>
      <c r="B1064" s="9">
        <v>40967</v>
      </c>
      <c r="C1064" s="10">
        <f>VLOOKUP(A1064,_data_elections!$A:$B,2,0)-B1064</f>
        <v>252</v>
      </c>
      <c r="D1064" s="11">
        <f t="shared" si="16"/>
        <v>52.688172043010752</v>
      </c>
      <c r="E1064" s="11">
        <v>49</v>
      </c>
      <c r="F1064" s="11">
        <v>44</v>
      </c>
    </row>
    <row r="1065" spans="1:6" x14ac:dyDescent="0.15">
      <c r="A1065" s="8">
        <v>2012</v>
      </c>
      <c r="B1065" s="9">
        <v>40968</v>
      </c>
      <c r="C1065" s="10">
        <f>VLOOKUP(A1065,_data_elections!$A:$B,2,0)-B1065</f>
        <v>251</v>
      </c>
      <c r="D1065" s="11">
        <f t="shared" si="16"/>
        <v>52.141327623126344</v>
      </c>
      <c r="E1065" s="11">
        <v>48.7</v>
      </c>
      <c r="F1065" s="11">
        <v>44.7</v>
      </c>
    </row>
    <row r="1066" spans="1:6" x14ac:dyDescent="0.15">
      <c r="A1066" s="8">
        <v>2012</v>
      </c>
      <c r="B1066" s="9">
        <v>40969</v>
      </c>
      <c r="C1066" s="10">
        <f>VLOOKUP(A1066,_data_elections!$A:$B,2,0)-B1066</f>
        <v>250</v>
      </c>
      <c r="D1066" s="11">
        <f t="shared" si="16"/>
        <v>52.462526766595289</v>
      </c>
      <c r="E1066" s="11">
        <v>49</v>
      </c>
      <c r="F1066" s="11">
        <v>44.4</v>
      </c>
    </row>
    <row r="1067" spans="1:6" x14ac:dyDescent="0.15">
      <c r="A1067" s="8">
        <v>2012</v>
      </c>
      <c r="B1067" s="9">
        <v>40970</v>
      </c>
      <c r="C1067" s="10">
        <f>VLOOKUP(A1067,_data_elections!$A:$B,2,0)-B1067</f>
        <v>249</v>
      </c>
      <c r="D1067" s="12">
        <f t="shared" si="16"/>
        <v>52.67094017094017</v>
      </c>
      <c r="E1067" s="11">
        <v>49.3</v>
      </c>
      <c r="F1067" s="11">
        <v>44.3</v>
      </c>
    </row>
    <row r="1068" spans="1:6" x14ac:dyDescent="0.15">
      <c r="A1068" s="8">
        <v>2012</v>
      </c>
      <c r="B1068" s="9">
        <v>40971</v>
      </c>
      <c r="C1068" s="10">
        <f>VLOOKUP(A1068,_data_elections!$A:$B,2,0)-B1068</f>
        <v>248</v>
      </c>
      <c r="D1068" s="12">
        <f t="shared" si="16"/>
        <v>52.569593147751604</v>
      </c>
      <c r="E1068" s="11">
        <v>49.1</v>
      </c>
      <c r="F1068" s="11">
        <v>44.3</v>
      </c>
    </row>
    <row r="1069" spans="1:6" x14ac:dyDescent="0.15">
      <c r="A1069" s="8">
        <v>2012</v>
      </c>
      <c r="B1069" s="9">
        <v>40972</v>
      </c>
      <c r="C1069" s="10">
        <f>VLOOKUP(A1069,_data_elections!$A:$B,2,0)-B1069</f>
        <v>247</v>
      </c>
      <c r="D1069" s="12">
        <f t="shared" si="16"/>
        <v>52.513368983957221</v>
      </c>
      <c r="E1069" s="11">
        <v>49.1</v>
      </c>
      <c r="F1069" s="11">
        <v>44.4</v>
      </c>
    </row>
    <row r="1070" spans="1:6" x14ac:dyDescent="0.15">
      <c r="A1070" s="8">
        <v>2012</v>
      </c>
      <c r="B1070" s="9">
        <v>40973</v>
      </c>
      <c r="C1070" s="10">
        <f>VLOOKUP(A1070,_data_elections!$A:$B,2,0)-B1070</f>
        <v>246</v>
      </c>
      <c r="D1070" s="12">
        <f t="shared" si="16"/>
        <v>52.462526766595289</v>
      </c>
      <c r="E1070" s="11">
        <v>49</v>
      </c>
      <c r="F1070" s="11">
        <v>44.4</v>
      </c>
    </row>
    <row r="1071" spans="1:6" x14ac:dyDescent="0.15">
      <c r="A1071" s="8">
        <v>2012</v>
      </c>
      <c r="B1071" s="9">
        <v>40974</v>
      </c>
      <c r="C1071" s="10">
        <f>VLOOKUP(A1071,_data_elections!$A:$B,2,0)-B1071</f>
        <v>245</v>
      </c>
      <c r="D1071" s="12">
        <f t="shared" si="16"/>
        <v>52.721451440768419</v>
      </c>
      <c r="E1071" s="11">
        <v>49.4</v>
      </c>
      <c r="F1071" s="11">
        <v>44.3</v>
      </c>
    </row>
    <row r="1072" spans="1:6" x14ac:dyDescent="0.15">
      <c r="A1072" s="8">
        <v>2012</v>
      </c>
      <c r="B1072" s="9">
        <v>40975</v>
      </c>
      <c r="C1072" s="10">
        <f>VLOOKUP(A1072,_data_elections!$A:$B,2,0)-B1072</f>
        <v>244</v>
      </c>
      <c r="D1072" s="12">
        <f t="shared" si="16"/>
        <v>52.771855010660985</v>
      </c>
      <c r="E1072" s="11">
        <v>49.5</v>
      </c>
      <c r="F1072" s="11">
        <v>44.3</v>
      </c>
    </row>
    <row r="1073" spans="1:6" x14ac:dyDescent="0.15">
      <c r="A1073" s="8">
        <v>2012</v>
      </c>
      <c r="B1073" s="9">
        <v>40976</v>
      </c>
      <c r="C1073" s="10">
        <f>VLOOKUP(A1073,_data_elections!$A:$B,2,0)-B1073</f>
        <v>243</v>
      </c>
      <c r="D1073" s="12">
        <f t="shared" si="16"/>
        <v>52.60915867944621</v>
      </c>
      <c r="E1073" s="11">
        <v>49.4</v>
      </c>
      <c r="F1073" s="11">
        <v>44.5</v>
      </c>
    </row>
    <row r="1074" spans="1:6" x14ac:dyDescent="0.15">
      <c r="A1074" s="8">
        <v>2012</v>
      </c>
      <c r="B1074" s="9">
        <v>40977</v>
      </c>
      <c r="C1074" s="10">
        <f>VLOOKUP(A1074,_data_elections!$A:$B,2,0)-B1074</f>
        <v>242</v>
      </c>
      <c r="D1074" s="11">
        <f t="shared" si="16"/>
        <v>52.340425531914889</v>
      </c>
      <c r="E1074" s="11">
        <v>49.2</v>
      </c>
      <c r="F1074" s="11">
        <v>44.8</v>
      </c>
    </row>
    <row r="1075" spans="1:6" x14ac:dyDescent="0.15">
      <c r="A1075" s="8">
        <v>2012</v>
      </c>
      <c r="B1075" s="9">
        <v>40978</v>
      </c>
      <c r="C1075" s="10">
        <f>VLOOKUP(A1075,_data_elections!$A:$B,2,0)-B1075</f>
        <v>241</v>
      </c>
      <c r="D1075" s="11">
        <f t="shared" si="16"/>
        <v>52.025586353944561</v>
      </c>
      <c r="E1075" s="11">
        <v>48.8</v>
      </c>
      <c r="F1075" s="11">
        <v>45</v>
      </c>
    </row>
    <row r="1076" spans="1:6" x14ac:dyDescent="0.15">
      <c r="A1076" s="8">
        <v>2012</v>
      </c>
      <c r="B1076" s="9">
        <v>40979</v>
      </c>
      <c r="C1076" s="10">
        <f>VLOOKUP(A1076,_data_elections!$A:$B,2,0)-B1076</f>
        <v>240</v>
      </c>
      <c r="D1076" s="11">
        <f t="shared" si="16"/>
        <v>51.336898395721931</v>
      </c>
      <c r="E1076" s="11">
        <v>48</v>
      </c>
      <c r="F1076" s="11">
        <v>45.5</v>
      </c>
    </row>
    <row r="1077" spans="1:6" x14ac:dyDescent="0.15">
      <c r="A1077" s="8">
        <v>2012</v>
      </c>
      <c r="B1077" s="9">
        <v>40980</v>
      </c>
      <c r="C1077" s="10">
        <f>VLOOKUP(A1077,_data_elections!$A:$B,2,0)-B1077</f>
        <v>239</v>
      </c>
      <c r="D1077" s="11">
        <f t="shared" si="16"/>
        <v>51.232583065380489</v>
      </c>
      <c r="E1077" s="11">
        <v>47.8</v>
      </c>
      <c r="F1077" s="11">
        <v>45.5</v>
      </c>
    </row>
    <row r="1078" spans="1:6" x14ac:dyDescent="0.15">
      <c r="A1078" s="8">
        <v>2012</v>
      </c>
      <c r="B1078" s="9">
        <v>40981</v>
      </c>
      <c r="C1078" s="10">
        <f>VLOOKUP(A1078,_data_elections!$A:$B,2,0)-B1078</f>
        <v>238</v>
      </c>
      <c r="D1078" s="11">
        <f t="shared" si="16"/>
        <v>51.525054466230934</v>
      </c>
      <c r="E1078" s="11">
        <v>47.3</v>
      </c>
      <c r="F1078" s="11">
        <v>44.5</v>
      </c>
    </row>
    <row r="1079" spans="1:6" x14ac:dyDescent="0.15">
      <c r="A1079" s="8">
        <v>2012</v>
      </c>
      <c r="B1079" s="9">
        <v>40982</v>
      </c>
      <c r="C1079" s="10">
        <f>VLOOKUP(A1079,_data_elections!$A:$B,2,0)-B1079</f>
        <v>237</v>
      </c>
      <c r="D1079" s="11">
        <f t="shared" si="16"/>
        <v>52.121871599564741</v>
      </c>
      <c r="E1079" s="11">
        <v>47.9</v>
      </c>
      <c r="F1079" s="11">
        <v>44</v>
      </c>
    </row>
    <row r="1080" spans="1:6" x14ac:dyDescent="0.15">
      <c r="A1080" s="8">
        <v>2012</v>
      </c>
      <c r="B1080" s="9">
        <v>40983</v>
      </c>
      <c r="C1080" s="10">
        <f>VLOOKUP(A1080,_data_elections!$A:$B,2,0)-B1080</f>
        <v>236</v>
      </c>
      <c r="D1080" s="11">
        <f t="shared" si="16"/>
        <v>52.11726384364821</v>
      </c>
      <c r="E1080" s="11">
        <v>48</v>
      </c>
      <c r="F1080" s="11">
        <v>44.1</v>
      </c>
    </row>
    <row r="1081" spans="1:6" x14ac:dyDescent="0.15">
      <c r="A1081" s="8">
        <v>2012</v>
      </c>
      <c r="B1081" s="9">
        <v>40984</v>
      </c>
      <c r="C1081" s="10">
        <f>VLOOKUP(A1081,_data_elections!$A:$B,2,0)-B1081</f>
        <v>235</v>
      </c>
      <c r="D1081" s="11">
        <f t="shared" si="16"/>
        <v>52.225841476655809</v>
      </c>
      <c r="E1081" s="11">
        <v>48.1</v>
      </c>
      <c r="F1081" s="11">
        <v>44</v>
      </c>
    </row>
    <row r="1082" spans="1:6" x14ac:dyDescent="0.15">
      <c r="A1082" s="8">
        <v>2012</v>
      </c>
      <c r="B1082" s="9">
        <v>40985</v>
      </c>
      <c r="C1082" s="10">
        <f>VLOOKUP(A1082,_data_elections!$A:$B,2,0)-B1082</f>
        <v>234</v>
      </c>
      <c r="D1082" s="11">
        <f t="shared" si="16"/>
        <v>52.660152008686211</v>
      </c>
      <c r="E1082" s="11">
        <v>48.5</v>
      </c>
      <c r="F1082" s="11">
        <v>43.6</v>
      </c>
    </row>
    <row r="1083" spans="1:6" x14ac:dyDescent="0.15">
      <c r="A1083" s="8">
        <v>2012</v>
      </c>
      <c r="B1083" s="9">
        <v>40986</v>
      </c>
      <c r="C1083" s="10">
        <f>VLOOKUP(A1083,_data_elections!$A:$B,2,0)-B1083</f>
        <v>233</v>
      </c>
      <c r="D1083" s="11">
        <f t="shared" si="16"/>
        <v>52.494577006507591</v>
      </c>
      <c r="E1083" s="11">
        <v>48.4</v>
      </c>
      <c r="F1083" s="11">
        <v>43.8</v>
      </c>
    </row>
    <row r="1084" spans="1:6" x14ac:dyDescent="0.15">
      <c r="A1084" s="8">
        <v>2012</v>
      </c>
      <c r="B1084" s="9">
        <v>40987</v>
      </c>
      <c r="C1084" s="10">
        <f>VLOOKUP(A1084,_data_elections!$A:$B,2,0)-B1084</f>
        <v>232</v>
      </c>
      <c r="D1084" s="11">
        <f t="shared" si="16"/>
        <v>52.225841476655809</v>
      </c>
      <c r="E1084" s="11">
        <v>48.1</v>
      </c>
      <c r="F1084" s="11">
        <v>44</v>
      </c>
    </row>
    <row r="1085" spans="1:6" x14ac:dyDescent="0.15">
      <c r="A1085" s="8">
        <v>2012</v>
      </c>
      <c r="B1085" s="9">
        <v>40988</v>
      </c>
      <c r="C1085" s="10">
        <f>VLOOKUP(A1085,_data_elections!$A:$B,2,0)-B1085</f>
        <v>231</v>
      </c>
      <c r="D1085" s="11">
        <f t="shared" si="16"/>
        <v>52.282608695652179</v>
      </c>
      <c r="E1085" s="11">
        <v>48.1</v>
      </c>
      <c r="F1085" s="11">
        <v>43.9</v>
      </c>
    </row>
    <row r="1086" spans="1:6" x14ac:dyDescent="0.15">
      <c r="A1086" s="8">
        <v>2012</v>
      </c>
      <c r="B1086" s="9">
        <v>40989</v>
      </c>
      <c r="C1086" s="10">
        <f>VLOOKUP(A1086,_data_elections!$A:$B,2,0)-B1086</f>
        <v>230</v>
      </c>
      <c r="D1086" s="11">
        <f t="shared" si="16"/>
        <v>52.442996742671014</v>
      </c>
      <c r="E1086" s="11">
        <v>48.3</v>
      </c>
      <c r="F1086" s="11">
        <v>43.8</v>
      </c>
    </row>
    <row r="1087" spans="1:6" x14ac:dyDescent="0.15">
      <c r="A1087" s="8">
        <v>2012</v>
      </c>
      <c r="B1087" s="9">
        <v>40990</v>
      </c>
      <c r="C1087" s="10">
        <f>VLOOKUP(A1087,_data_elections!$A:$B,2,0)-B1087</f>
        <v>229</v>
      </c>
      <c r="D1087" s="11">
        <f t="shared" si="16"/>
        <v>52.877307274701415</v>
      </c>
      <c r="E1087" s="11">
        <v>48.7</v>
      </c>
      <c r="F1087" s="11">
        <v>43.4</v>
      </c>
    </row>
    <row r="1088" spans="1:6" x14ac:dyDescent="0.15">
      <c r="A1088" s="8">
        <v>2012</v>
      </c>
      <c r="B1088" s="9">
        <v>40991</v>
      </c>
      <c r="C1088" s="10">
        <f>VLOOKUP(A1088,_data_elections!$A:$B,2,0)-B1088</f>
        <v>228</v>
      </c>
      <c r="D1088" s="11">
        <f t="shared" si="16"/>
        <v>52.608695652173907</v>
      </c>
      <c r="E1088" s="11">
        <v>48.4</v>
      </c>
      <c r="F1088" s="11">
        <v>43.6</v>
      </c>
    </row>
    <row r="1089" spans="1:6" x14ac:dyDescent="0.15">
      <c r="A1089" s="8">
        <v>2012</v>
      </c>
      <c r="B1089" s="9">
        <v>40992</v>
      </c>
      <c r="C1089" s="10">
        <f>VLOOKUP(A1089,_data_elections!$A:$B,2,0)-B1089</f>
        <v>227</v>
      </c>
      <c r="D1089" s="11">
        <f t="shared" si="16"/>
        <v>52.671755725190842</v>
      </c>
      <c r="E1089" s="11">
        <v>48.3</v>
      </c>
      <c r="F1089" s="11">
        <v>43.4</v>
      </c>
    </row>
    <row r="1090" spans="1:6" x14ac:dyDescent="0.15">
      <c r="A1090" s="8">
        <v>2012</v>
      </c>
      <c r="B1090" s="9">
        <v>40993</v>
      </c>
      <c r="C1090" s="10">
        <f>VLOOKUP(A1090,_data_elections!$A:$B,2,0)-B1090</f>
        <v>226</v>
      </c>
      <c r="D1090" s="11">
        <f t="shared" ref="D1090:D1153" si="17">E1090/(E1090+F1090)*100</f>
        <v>52.453653217011997</v>
      </c>
      <c r="E1090" s="11">
        <v>48.1</v>
      </c>
      <c r="F1090" s="11">
        <v>43.6</v>
      </c>
    </row>
    <row r="1091" spans="1:6" x14ac:dyDescent="0.15">
      <c r="A1091" s="8">
        <v>2012</v>
      </c>
      <c r="B1091" s="9">
        <v>40994</v>
      </c>
      <c r="C1091" s="10">
        <f>VLOOKUP(A1091,_data_elections!$A:$B,2,0)-B1091</f>
        <v>225</v>
      </c>
      <c r="D1091" s="11">
        <f t="shared" si="17"/>
        <v>52.883569096844397</v>
      </c>
      <c r="E1091" s="11">
        <v>48.6</v>
      </c>
      <c r="F1091" s="11">
        <v>43.3</v>
      </c>
    </row>
    <row r="1092" spans="1:6" x14ac:dyDescent="0.15">
      <c r="A1092" s="8">
        <v>2012</v>
      </c>
      <c r="B1092" s="9">
        <v>40995</v>
      </c>
      <c r="C1092" s="10">
        <f>VLOOKUP(A1092,_data_elections!$A:$B,2,0)-B1092</f>
        <v>224</v>
      </c>
      <c r="D1092" s="11">
        <f t="shared" si="17"/>
        <v>52.510917030567697</v>
      </c>
      <c r="E1092" s="11">
        <v>48.1</v>
      </c>
      <c r="F1092" s="11">
        <v>43.5</v>
      </c>
    </row>
    <row r="1093" spans="1:6" x14ac:dyDescent="0.15">
      <c r="A1093" s="8">
        <v>2012</v>
      </c>
      <c r="B1093" s="9">
        <v>40996</v>
      </c>
      <c r="C1093" s="10">
        <f>VLOOKUP(A1093,_data_elections!$A:$B,2,0)-B1093</f>
        <v>223</v>
      </c>
      <c r="D1093" s="11">
        <f t="shared" si="17"/>
        <v>52.928416485900222</v>
      </c>
      <c r="E1093" s="11">
        <v>48.8</v>
      </c>
      <c r="F1093" s="11">
        <v>43.4</v>
      </c>
    </row>
    <row r="1094" spans="1:6" x14ac:dyDescent="0.15">
      <c r="A1094" s="8">
        <v>2012</v>
      </c>
      <c r="B1094" s="9">
        <v>40997</v>
      </c>
      <c r="C1094" s="10">
        <f>VLOOKUP(A1094,_data_elections!$A:$B,2,0)-B1094</f>
        <v>222</v>
      </c>
      <c r="D1094" s="11">
        <f t="shared" si="17"/>
        <v>52.705627705627698</v>
      </c>
      <c r="E1094" s="11">
        <v>48.7</v>
      </c>
      <c r="F1094" s="11">
        <v>43.7</v>
      </c>
    </row>
    <row r="1095" spans="1:6" x14ac:dyDescent="0.15">
      <c r="A1095" s="8">
        <v>2012</v>
      </c>
      <c r="B1095" s="9">
        <v>40998</v>
      </c>
      <c r="C1095" s="10">
        <f>VLOOKUP(A1095,_data_elections!$A:$B,2,0)-B1095</f>
        <v>221</v>
      </c>
      <c r="D1095" s="11">
        <f t="shared" si="17"/>
        <v>52.590959206174205</v>
      </c>
      <c r="E1095" s="11">
        <v>47.7</v>
      </c>
      <c r="F1095" s="11">
        <v>43</v>
      </c>
    </row>
    <row r="1096" spans="1:6" x14ac:dyDescent="0.15">
      <c r="A1096" s="8">
        <v>2012</v>
      </c>
      <c r="B1096" s="9">
        <v>40999</v>
      </c>
      <c r="C1096" s="10">
        <f>VLOOKUP(A1096,_data_elections!$A:$B,2,0)-B1096</f>
        <v>220</v>
      </c>
      <c r="D1096" s="11">
        <f t="shared" si="17"/>
        <v>52.475247524752476</v>
      </c>
      <c r="E1096" s="11">
        <v>47.7</v>
      </c>
      <c r="F1096" s="11">
        <v>43.2</v>
      </c>
    </row>
    <row r="1097" spans="1:6" x14ac:dyDescent="0.15">
      <c r="A1097" s="8">
        <v>2012</v>
      </c>
      <c r="B1097" s="9">
        <v>41000</v>
      </c>
      <c r="C1097" s="10">
        <f>VLOOKUP(A1097,_data_elections!$A:$B,2,0)-B1097</f>
        <v>219</v>
      </c>
      <c r="D1097" s="11">
        <f t="shared" si="17"/>
        <v>52.590959206174205</v>
      </c>
      <c r="E1097" s="11">
        <v>47.7</v>
      </c>
      <c r="F1097" s="11">
        <v>43</v>
      </c>
    </row>
    <row r="1098" spans="1:6" x14ac:dyDescent="0.15">
      <c r="A1098" s="8">
        <v>2012</v>
      </c>
      <c r="B1098" s="9">
        <v>41001</v>
      </c>
      <c r="C1098" s="10">
        <f>VLOOKUP(A1098,_data_elections!$A:$B,2,0)-B1098</f>
        <v>218</v>
      </c>
      <c r="D1098" s="11">
        <f t="shared" si="17"/>
        <v>52.417582417582423</v>
      </c>
      <c r="E1098" s="11">
        <v>47.7</v>
      </c>
      <c r="F1098" s="11">
        <v>43.3</v>
      </c>
    </row>
    <row r="1099" spans="1:6" x14ac:dyDescent="0.15">
      <c r="A1099" s="8">
        <v>2012</v>
      </c>
      <c r="B1099" s="9">
        <v>41002</v>
      </c>
      <c r="C1099" s="10">
        <f>VLOOKUP(A1099,_data_elections!$A:$B,2,0)-B1099</f>
        <v>217</v>
      </c>
      <c r="D1099" s="11">
        <f t="shared" si="17"/>
        <v>52.365236523652356</v>
      </c>
      <c r="E1099" s="11">
        <v>47.6</v>
      </c>
      <c r="F1099" s="11">
        <v>43.3</v>
      </c>
    </row>
    <row r="1100" spans="1:6" x14ac:dyDescent="0.15">
      <c r="A1100" s="8">
        <v>2012</v>
      </c>
      <c r="B1100" s="9">
        <v>41003</v>
      </c>
      <c r="C1100" s="10">
        <f>VLOOKUP(A1100,_data_elections!$A:$B,2,0)-B1100</f>
        <v>216</v>
      </c>
      <c r="D1100" s="11">
        <f t="shared" si="17"/>
        <v>52.192982456140349</v>
      </c>
      <c r="E1100" s="11">
        <v>47.6</v>
      </c>
      <c r="F1100" s="11">
        <v>43.6</v>
      </c>
    </row>
    <row r="1101" spans="1:6" x14ac:dyDescent="0.15">
      <c r="A1101" s="8">
        <v>2012</v>
      </c>
      <c r="B1101" s="9">
        <v>41004</v>
      </c>
      <c r="C1101" s="10">
        <f>VLOOKUP(A1101,_data_elections!$A:$B,2,0)-B1101</f>
        <v>215</v>
      </c>
      <c r="D1101" s="11">
        <f t="shared" si="17"/>
        <v>52.245345016429347</v>
      </c>
      <c r="E1101" s="11">
        <v>47.7</v>
      </c>
      <c r="F1101" s="11">
        <v>43.6</v>
      </c>
    </row>
    <row r="1102" spans="1:6" x14ac:dyDescent="0.15">
      <c r="A1102" s="8">
        <v>2012</v>
      </c>
      <c r="B1102" s="9">
        <v>41005</v>
      </c>
      <c r="C1102" s="10">
        <f>VLOOKUP(A1102,_data_elections!$A:$B,2,0)-B1102</f>
        <v>214</v>
      </c>
      <c r="D1102" s="11">
        <f t="shared" si="17"/>
        <v>52.464403066812707</v>
      </c>
      <c r="E1102" s="11">
        <v>47.9</v>
      </c>
      <c r="F1102" s="11">
        <v>43.4</v>
      </c>
    </row>
    <row r="1103" spans="1:6" x14ac:dyDescent="0.15">
      <c r="A1103" s="8">
        <v>2012</v>
      </c>
      <c r="B1103" s="9">
        <v>41006</v>
      </c>
      <c r="C1103" s="10">
        <f>VLOOKUP(A1103,_data_elections!$A:$B,2,0)-B1103</f>
        <v>213</v>
      </c>
      <c r="D1103" s="11">
        <f t="shared" si="17"/>
        <v>52.689352360043905</v>
      </c>
      <c r="E1103" s="11">
        <v>48</v>
      </c>
      <c r="F1103" s="11">
        <v>43.1</v>
      </c>
    </row>
    <row r="1104" spans="1:6" x14ac:dyDescent="0.15">
      <c r="A1104" s="8">
        <v>2012</v>
      </c>
      <c r="B1104" s="9">
        <v>41007</v>
      </c>
      <c r="C1104" s="10">
        <f>VLOOKUP(A1104,_data_elections!$A:$B,2,0)-B1104</f>
        <v>212</v>
      </c>
      <c r="D1104" s="11">
        <f t="shared" si="17"/>
        <v>52.689352360043905</v>
      </c>
      <c r="E1104" s="11">
        <v>48</v>
      </c>
      <c r="F1104" s="11">
        <v>43.1</v>
      </c>
    </row>
    <row r="1105" spans="1:6" x14ac:dyDescent="0.15">
      <c r="A1105" s="8">
        <v>2012</v>
      </c>
      <c r="B1105" s="9">
        <v>41008</v>
      </c>
      <c r="C1105" s="10">
        <f>VLOOKUP(A1105,_data_elections!$A:$B,2,0)-B1105</f>
        <v>211</v>
      </c>
      <c r="D1105" s="11">
        <f t="shared" si="17"/>
        <v>52.677595628415311</v>
      </c>
      <c r="E1105" s="11">
        <v>48.2</v>
      </c>
      <c r="F1105" s="11">
        <v>43.3</v>
      </c>
    </row>
    <row r="1106" spans="1:6" x14ac:dyDescent="0.15">
      <c r="A1106" s="8">
        <v>2012</v>
      </c>
      <c r="B1106" s="9">
        <v>41009</v>
      </c>
      <c r="C1106" s="10">
        <f>VLOOKUP(A1106,_data_elections!$A:$B,2,0)-B1106</f>
        <v>210</v>
      </c>
      <c r="D1106" s="11">
        <f t="shared" si="17"/>
        <v>52.889858233369679</v>
      </c>
      <c r="E1106" s="11">
        <v>48.5</v>
      </c>
      <c r="F1106" s="11">
        <v>43.2</v>
      </c>
    </row>
    <row r="1107" spans="1:6" x14ac:dyDescent="0.15">
      <c r="A1107" s="8">
        <v>2012</v>
      </c>
      <c r="B1107" s="9">
        <v>41010</v>
      </c>
      <c r="C1107" s="10">
        <f>VLOOKUP(A1107,_data_elections!$A:$B,2,0)-B1107</f>
        <v>209</v>
      </c>
      <c r="D1107" s="11">
        <f t="shared" si="17"/>
        <v>52.889858233369679</v>
      </c>
      <c r="E1107" s="11">
        <v>48.5</v>
      </c>
      <c r="F1107" s="11">
        <v>43.2</v>
      </c>
    </row>
    <row r="1108" spans="1:6" x14ac:dyDescent="0.15">
      <c r="A1108" s="8">
        <v>2012</v>
      </c>
      <c r="B1108" s="9">
        <v>41011</v>
      </c>
      <c r="C1108" s="10">
        <f>VLOOKUP(A1108,_data_elections!$A:$B,2,0)-B1108</f>
        <v>208</v>
      </c>
      <c r="D1108" s="11">
        <f t="shared" si="17"/>
        <v>52.349726775956285</v>
      </c>
      <c r="E1108" s="11">
        <v>47.9</v>
      </c>
      <c r="F1108" s="11">
        <v>43.6</v>
      </c>
    </row>
    <row r="1109" spans="1:6" x14ac:dyDescent="0.15">
      <c r="A1109" s="8">
        <v>2012</v>
      </c>
      <c r="B1109" s="9">
        <v>41012</v>
      </c>
      <c r="C1109" s="10">
        <f>VLOOKUP(A1109,_data_elections!$A:$B,2,0)-B1109</f>
        <v>207</v>
      </c>
      <c r="D1109" s="11">
        <f t="shared" si="17"/>
        <v>51.428571428571423</v>
      </c>
      <c r="E1109" s="11">
        <v>46.8</v>
      </c>
      <c r="F1109" s="11">
        <v>44.2</v>
      </c>
    </row>
    <row r="1110" spans="1:6" x14ac:dyDescent="0.15">
      <c r="A1110" s="8">
        <v>2012</v>
      </c>
      <c r="B1110" s="9">
        <v>41013</v>
      </c>
      <c r="C1110" s="10">
        <f>VLOOKUP(A1110,_data_elections!$A:$B,2,0)-B1110</f>
        <v>206</v>
      </c>
      <c r="D1110" s="11">
        <f t="shared" si="17"/>
        <v>51.321585903083701</v>
      </c>
      <c r="E1110" s="11">
        <v>46.6</v>
      </c>
      <c r="F1110" s="11">
        <v>44.2</v>
      </c>
    </row>
    <row r="1111" spans="1:6" x14ac:dyDescent="0.15">
      <c r="A1111" s="8">
        <v>2012</v>
      </c>
      <c r="B1111" s="9">
        <v>41014</v>
      </c>
      <c r="C1111" s="10">
        <f>VLOOKUP(A1111,_data_elections!$A:$B,2,0)-B1111</f>
        <v>205</v>
      </c>
      <c r="D1111" s="11">
        <f t="shared" si="17"/>
        <v>51.428571428571423</v>
      </c>
      <c r="E1111" s="11">
        <v>46.8</v>
      </c>
      <c r="F1111" s="11">
        <v>44.2</v>
      </c>
    </row>
    <row r="1112" spans="1:6" x14ac:dyDescent="0.15">
      <c r="A1112" s="8">
        <v>2012</v>
      </c>
      <c r="B1112" s="9">
        <v>41015</v>
      </c>
      <c r="C1112" s="10">
        <f>VLOOKUP(A1112,_data_elections!$A:$B,2,0)-B1112</f>
        <v>204</v>
      </c>
      <c r="D1112" s="11">
        <f t="shared" si="17"/>
        <v>51.750547045951855</v>
      </c>
      <c r="E1112" s="11">
        <v>47.3</v>
      </c>
      <c r="F1112" s="11">
        <v>44.1</v>
      </c>
    </row>
    <row r="1113" spans="1:6" x14ac:dyDescent="0.15">
      <c r="A1113" s="8">
        <v>2012</v>
      </c>
      <c r="B1113" s="9">
        <v>41016</v>
      </c>
      <c r="C1113" s="10">
        <f>VLOOKUP(A1113,_data_elections!$A:$B,2,0)-B1113</f>
        <v>203</v>
      </c>
      <c r="D1113" s="11">
        <f t="shared" si="17"/>
        <v>51.644736842105267</v>
      </c>
      <c r="E1113" s="11">
        <v>47.1</v>
      </c>
      <c r="F1113" s="11">
        <v>44.1</v>
      </c>
    </row>
    <row r="1114" spans="1:6" x14ac:dyDescent="0.15">
      <c r="A1114" s="8">
        <v>2012</v>
      </c>
      <c r="B1114" s="9">
        <v>41017</v>
      </c>
      <c r="C1114" s="10">
        <f>VLOOKUP(A1114,_data_elections!$A:$B,2,0)-B1114</f>
        <v>202</v>
      </c>
      <c r="D1114" s="11">
        <f t="shared" si="17"/>
        <v>50.920910075839657</v>
      </c>
      <c r="E1114" s="11">
        <v>47</v>
      </c>
      <c r="F1114" s="11">
        <v>45.3</v>
      </c>
    </row>
    <row r="1115" spans="1:6" x14ac:dyDescent="0.15">
      <c r="A1115" s="8">
        <v>2012</v>
      </c>
      <c r="B1115" s="9">
        <v>41018</v>
      </c>
      <c r="C1115" s="10">
        <f>VLOOKUP(A1115,_data_elections!$A:$B,2,0)-B1115</f>
        <v>201</v>
      </c>
      <c r="D1115" s="11">
        <f t="shared" si="17"/>
        <v>51.465798045602604</v>
      </c>
      <c r="E1115" s="11">
        <v>47.4</v>
      </c>
      <c r="F1115" s="11">
        <v>44.7</v>
      </c>
    </row>
    <row r="1116" spans="1:6" x14ac:dyDescent="0.15">
      <c r="A1116" s="8">
        <v>2012</v>
      </c>
      <c r="B1116" s="9">
        <v>41019</v>
      </c>
      <c r="C1116" s="10">
        <f>VLOOKUP(A1116,_data_elections!$A:$B,2,0)-B1116</f>
        <v>200</v>
      </c>
      <c r="D1116" s="11">
        <f t="shared" si="17"/>
        <v>51.57437567861021</v>
      </c>
      <c r="E1116" s="11">
        <v>47.5</v>
      </c>
      <c r="F1116" s="11">
        <v>44.6</v>
      </c>
    </row>
    <row r="1117" spans="1:6" x14ac:dyDescent="0.15">
      <c r="A1117" s="8">
        <v>2012</v>
      </c>
      <c r="B1117" s="9">
        <v>41020</v>
      </c>
      <c r="C1117" s="10">
        <f>VLOOKUP(A1117,_data_elections!$A:$B,2,0)-B1117</f>
        <v>199</v>
      </c>
      <c r="D1117" s="11">
        <f t="shared" si="17"/>
        <v>51.735357917570504</v>
      </c>
      <c r="E1117" s="11">
        <v>47.7</v>
      </c>
      <c r="F1117" s="11">
        <v>44.5</v>
      </c>
    </row>
    <row r="1118" spans="1:6" x14ac:dyDescent="0.15">
      <c r="A1118" s="8">
        <v>2012</v>
      </c>
      <c r="B1118" s="9">
        <v>41021</v>
      </c>
      <c r="C1118" s="10">
        <f>VLOOKUP(A1118,_data_elections!$A:$B,2,0)-B1118</f>
        <v>198</v>
      </c>
      <c r="D1118" s="11">
        <f t="shared" si="17"/>
        <v>51.791530944625407</v>
      </c>
      <c r="E1118" s="11">
        <v>47.7</v>
      </c>
      <c r="F1118" s="11">
        <v>44.4</v>
      </c>
    </row>
    <row r="1119" spans="1:6" x14ac:dyDescent="0.15">
      <c r="A1119" s="8">
        <v>2012</v>
      </c>
      <c r="B1119" s="9">
        <v>41022</v>
      </c>
      <c r="C1119" s="10">
        <f>VLOOKUP(A1119,_data_elections!$A:$B,2,0)-B1119</f>
        <v>197</v>
      </c>
      <c r="D1119" s="11">
        <f t="shared" si="17"/>
        <v>51.742919389978212</v>
      </c>
      <c r="E1119" s="11">
        <v>47.5</v>
      </c>
      <c r="F1119" s="11">
        <v>44.3</v>
      </c>
    </row>
    <row r="1120" spans="1:6" x14ac:dyDescent="0.15">
      <c r="A1120" s="8">
        <v>2012</v>
      </c>
      <c r="B1120" s="9">
        <v>41023</v>
      </c>
      <c r="C1120" s="10">
        <f>VLOOKUP(A1120,_data_elections!$A:$B,2,0)-B1120</f>
        <v>196</v>
      </c>
      <c r="D1120" s="11">
        <f t="shared" si="17"/>
        <v>52.013057671381937</v>
      </c>
      <c r="E1120" s="11">
        <v>47.8</v>
      </c>
      <c r="F1120" s="11">
        <v>44.1</v>
      </c>
    </row>
    <row r="1121" spans="1:6" x14ac:dyDescent="0.15">
      <c r="A1121" s="8">
        <v>2012</v>
      </c>
      <c r="B1121" s="9">
        <v>41024</v>
      </c>
      <c r="C1121" s="10">
        <f>VLOOKUP(A1121,_data_elections!$A:$B,2,0)-B1121</f>
        <v>195</v>
      </c>
      <c r="D1121" s="11">
        <f t="shared" si="17"/>
        <v>51.912568306010932</v>
      </c>
      <c r="E1121" s="11">
        <v>47.5</v>
      </c>
      <c r="F1121" s="11">
        <v>44</v>
      </c>
    </row>
    <row r="1122" spans="1:6" x14ac:dyDescent="0.15">
      <c r="A1122" s="8">
        <v>2012</v>
      </c>
      <c r="B1122" s="9">
        <v>41025</v>
      </c>
      <c r="C1122" s="10">
        <f>VLOOKUP(A1122,_data_elections!$A:$B,2,0)-B1122</f>
        <v>194</v>
      </c>
      <c r="D1122" s="11">
        <f t="shared" si="17"/>
        <v>52.021857923497272</v>
      </c>
      <c r="E1122" s="11">
        <v>47.6</v>
      </c>
      <c r="F1122" s="11">
        <v>43.9</v>
      </c>
    </row>
    <row r="1123" spans="1:6" x14ac:dyDescent="0.15">
      <c r="A1123" s="8">
        <v>2012</v>
      </c>
      <c r="B1123" s="9">
        <v>41026</v>
      </c>
      <c r="C1123" s="10">
        <f>VLOOKUP(A1123,_data_elections!$A:$B,2,0)-B1123</f>
        <v>193</v>
      </c>
      <c r="D1123" s="11">
        <f t="shared" si="17"/>
        <v>52.292576419213979</v>
      </c>
      <c r="E1123" s="11">
        <v>47.9</v>
      </c>
      <c r="F1123" s="11">
        <v>43.7</v>
      </c>
    </row>
    <row r="1124" spans="1:6" x14ac:dyDescent="0.15">
      <c r="A1124" s="8">
        <v>2012</v>
      </c>
      <c r="B1124" s="9">
        <v>41027</v>
      </c>
      <c r="C1124" s="10">
        <f>VLOOKUP(A1124,_data_elections!$A:$B,2,0)-B1124</f>
        <v>192</v>
      </c>
      <c r="D1124" s="11">
        <f t="shared" si="17"/>
        <v>52.131147540983612</v>
      </c>
      <c r="E1124" s="11">
        <v>47.7</v>
      </c>
      <c r="F1124" s="11">
        <v>43.8</v>
      </c>
    </row>
    <row r="1125" spans="1:6" x14ac:dyDescent="0.15">
      <c r="A1125" s="8">
        <v>2012</v>
      </c>
      <c r="B1125" s="9">
        <v>41028</v>
      </c>
      <c r="C1125" s="10">
        <f>VLOOKUP(A1125,_data_elections!$A:$B,2,0)-B1125</f>
        <v>191</v>
      </c>
      <c r="D1125" s="11">
        <f t="shared" si="17"/>
        <v>51.799345692475462</v>
      </c>
      <c r="E1125" s="11">
        <v>47.5</v>
      </c>
      <c r="F1125" s="11">
        <v>44.2</v>
      </c>
    </row>
    <row r="1126" spans="1:6" x14ac:dyDescent="0.15">
      <c r="A1126" s="8">
        <v>2012</v>
      </c>
      <c r="B1126" s="9">
        <v>41029</v>
      </c>
      <c r="C1126" s="10">
        <f>VLOOKUP(A1126,_data_elections!$A:$B,2,0)-B1126</f>
        <v>190</v>
      </c>
      <c r="D1126" s="11">
        <f t="shared" si="17"/>
        <v>51.693989071038246</v>
      </c>
      <c r="E1126" s="11">
        <v>47.3</v>
      </c>
      <c r="F1126" s="11">
        <v>44.2</v>
      </c>
    </row>
    <row r="1127" spans="1:6" x14ac:dyDescent="0.15">
      <c r="A1127" s="8">
        <v>2012</v>
      </c>
      <c r="B1127" s="9">
        <v>41030</v>
      </c>
      <c r="C1127" s="10">
        <f>VLOOKUP(A1127,_data_elections!$A:$B,2,0)-B1127</f>
        <v>189</v>
      </c>
      <c r="D1127" s="11">
        <f t="shared" si="17"/>
        <v>51.859956236323846</v>
      </c>
      <c r="E1127" s="11">
        <v>47.4</v>
      </c>
      <c r="F1127" s="11">
        <v>44</v>
      </c>
    </row>
    <row r="1128" spans="1:6" x14ac:dyDescent="0.15">
      <c r="A1128" s="8">
        <v>2012</v>
      </c>
      <c r="B1128" s="9">
        <v>41031</v>
      </c>
      <c r="C1128" s="10">
        <f>VLOOKUP(A1128,_data_elections!$A:$B,2,0)-B1128</f>
        <v>188</v>
      </c>
      <c r="D1128" s="11">
        <f t="shared" si="17"/>
        <v>51.973684210526315</v>
      </c>
      <c r="E1128" s="11">
        <v>47.4</v>
      </c>
      <c r="F1128" s="11">
        <v>43.8</v>
      </c>
    </row>
    <row r="1129" spans="1:6" x14ac:dyDescent="0.15">
      <c r="A1129" s="8">
        <v>2012</v>
      </c>
      <c r="B1129" s="9">
        <v>41032</v>
      </c>
      <c r="C1129" s="10">
        <f>VLOOKUP(A1129,_data_elections!$A:$B,2,0)-B1129</f>
        <v>187</v>
      </c>
      <c r="D1129" s="11">
        <f t="shared" si="17"/>
        <v>51.855895196506552</v>
      </c>
      <c r="E1129" s="11">
        <v>47.5</v>
      </c>
      <c r="F1129" s="11">
        <v>44.1</v>
      </c>
    </row>
    <row r="1130" spans="1:6" x14ac:dyDescent="0.15">
      <c r="A1130" s="8">
        <v>2012</v>
      </c>
      <c r="B1130" s="9">
        <v>41033</v>
      </c>
      <c r="C1130" s="10">
        <f>VLOOKUP(A1130,_data_elections!$A:$B,2,0)-B1130</f>
        <v>186</v>
      </c>
      <c r="D1130" s="11">
        <f t="shared" si="17"/>
        <v>51.803278688524593</v>
      </c>
      <c r="E1130" s="11">
        <v>47.4</v>
      </c>
      <c r="F1130" s="11">
        <v>44.1</v>
      </c>
    </row>
    <row r="1131" spans="1:6" x14ac:dyDescent="0.15">
      <c r="A1131" s="8">
        <v>2012</v>
      </c>
      <c r="B1131" s="9">
        <v>41034</v>
      </c>
      <c r="C1131" s="10">
        <f>VLOOKUP(A1131,_data_elections!$A:$B,2,0)-B1131</f>
        <v>185</v>
      </c>
      <c r="D1131" s="11">
        <f t="shared" si="17"/>
        <v>51.478641840087626</v>
      </c>
      <c r="E1131" s="11">
        <v>47</v>
      </c>
      <c r="F1131" s="11">
        <v>44.3</v>
      </c>
    </row>
    <row r="1132" spans="1:6" x14ac:dyDescent="0.15">
      <c r="A1132" s="8">
        <v>2012</v>
      </c>
      <c r="B1132" s="9">
        <v>41035</v>
      </c>
      <c r="C1132" s="10">
        <f>VLOOKUP(A1132,_data_elections!$A:$B,2,0)-B1132</f>
        <v>184</v>
      </c>
      <c r="D1132" s="11">
        <f t="shared" si="17"/>
        <v>50.657894736842103</v>
      </c>
      <c r="E1132" s="11">
        <v>46.2</v>
      </c>
      <c r="F1132" s="11">
        <v>45</v>
      </c>
    </row>
    <row r="1133" spans="1:6" x14ac:dyDescent="0.15">
      <c r="A1133" s="8">
        <v>2012</v>
      </c>
      <c r="B1133" s="9">
        <v>41036</v>
      </c>
      <c r="C1133" s="10">
        <f>VLOOKUP(A1133,_data_elections!$A:$B,2,0)-B1133</f>
        <v>183</v>
      </c>
      <c r="D1133" s="11">
        <f t="shared" si="17"/>
        <v>50.548245614035089</v>
      </c>
      <c r="E1133" s="11">
        <v>46.1</v>
      </c>
      <c r="F1133" s="11">
        <v>45.1</v>
      </c>
    </row>
    <row r="1134" spans="1:6" x14ac:dyDescent="0.15">
      <c r="A1134" s="8">
        <v>2012</v>
      </c>
      <c r="B1134" s="9">
        <v>41037</v>
      </c>
      <c r="C1134" s="10">
        <f>VLOOKUP(A1134,_data_elections!$A:$B,2,0)-B1134</f>
        <v>182</v>
      </c>
      <c r="D1134" s="11">
        <f t="shared" si="17"/>
        <v>50.108459869848154</v>
      </c>
      <c r="E1134" s="11">
        <v>46.2</v>
      </c>
      <c r="F1134" s="11">
        <v>46</v>
      </c>
    </row>
    <row r="1135" spans="1:6" x14ac:dyDescent="0.15">
      <c r="A1135" s="8">
        <v>2012</v>
      </c>
      <c r="B1135" s="9">
        <v>41038</v>
      </c>
      <c r="C1135" s="10">
        <f>VLOOKUP(A1135,_data_elections!$A:$B,2,0)-B1135</f>
        <v>181</v>
      </c>
      <c r="D1135" s="11">
        <f t="shared" si="17"/>
        <v>50.705754614549413</v>
      </c>
      <c r="E1135" s="11">
        <v>46.7</v>
      </c>
      <c r="F1135" s="11">
        <v>45.4</v>
      </c>
    </row>
    <row r="1136" spans="1:6" x14ac:dyDescent="0.15">
      <c r="A1136" s="8">
        <v>2012</v>
      </c>
      <c r="B1136" s="9">
        <v>41039</v>
      </c>
      <c r="C1136" s="10">
        <f>VLOOKUP(A1136,_data_elections!$A:$B,2,0)-B1136</f>
        <v>180</v>
      </c>
      <c r="D1136" s="11">
        <f t="shared" si="17"/>
        <v>50.812567713976165</v>
      </c>
      <c r="E1136" s="11">
        <v>46.9</v>
      </c>
      <c r="F1136" s="11">
        <v>45.4</v>
      </c>
    </row>
    <row r="1137" spans="1:6" x14ac:dyDescent="0.15">
      <c r="A1137" s="8">
        <v>2012</v>
      </c>
      <c r="B1137" s="9">
        <v>41040</v>
      </c>
      <c r="C1137" s="10">
        <f>VLOOKUP(A1137,_data_elections!$A:$B,2,0)-B1137</f>
        <v>179</v>
      </c>
      <c r="D1137" s="11">
        <f t="shared" si="17"/>
        <v>50.705754614549413</v>
      </c>
      <c r="E1137" s="11">
        <v>46.7</v>
      </c>
      <c r="F1137" s="11">
        <v>45.4</v>
      </c>
    </row>
    <row r="1138" spans="1:6" x14ac:dyDescent="0.15">
      <c r="A1138" s="8">
        <v>2012</v>
      </c>
      <c r="B1138" s="9">
        <v>41041</v>
      </c>
      <c r="C1138" s="10">
        <f>VLOOKUP(A1138,_data_elections!$A:$B,2,0)-B1138</f>
        <v>178</v>
      </c>
      <c r="D1138" s="11">
        <f t="shared" si="17"/>
        <v>50.760869565217391</v>
      </c>
      <c r="E1138" s="11">
        <v>46.7</v>
      </c>
      <c r="F1138" s="11">
        <v>45.3</v>
      </c>
    </row>
    <row r="1139" spans="1:6" x14ac:dyDescent="0.15">
      <c r="A1139" s="8">
        <v>2012</v>
      </c>
      <c r="B1139" s="9">
        <v>41042</v>
      </c>
      <c r="C1139" s="10">
        <f>VLOOKUP(A1139,_data_elections!$A:$B,2,0)-B1139</f>
        <v>177</v>
      </c>
      <c r="D1139" s="11">
        <f t="shared" si="17"/>
        <v>51.086956521739133</v>
      </c>
      <c r="E1139" s="11">
        <v>47</v>
      </c>
      <c r="F1139" s="11">
        <v>45</v>
      </c>
    </row>
    <row r="1140" spans="1:6" x14ac:dyDescent="0.15">
      <c r="A1140" s="8">
        <v>2012</v>
      </c>
      <c r="B1140" s="9">
        <v>41043</v>
      </c>
      <c r="C1140" s="10">
        <f>VLOOKUP(A1140,_data_elections!$A:$B,2,0)-B1140</f>
        <v>176</v>
      </c>
      <c r="D1140" s="11">
        <f t="shared" si="17"/>
        <v>51.086956521739133</v>
      </c>
      <c r="E1140" s="11">
        <v>47</v>
      </c>
      <c r="F1140" s="11">
        <v>45</v>
      </c>
    </row>
    <row r="1141" spans="1:6" x14ac:dyDescent="0.15">
      <c r="A1141" s="8">
        <v>2012</v>
      </c>
      <c r="B1141" s="9">
        <v>41044</v>
      </c>
      <c r="C1141" s="10">
        <f>VLOOKUP(A1141,_data_elections!$A:$B,2,0)-B1141</f>
        <v>175</v>
      </c>
      <c r="D1141" s="11">
        <f t="shared" si="17"/>
        <v>50.984682713347915</v>
      </c>
      <c r="E1141" s="11">
        <v>46.6</v>
      </c>
      <c r="F1141" s="11">
        <v>44.8</v>
      </c>
    </row>
    <row r="1142" spans="1:6" x14ac:dyDescent="0.15">
      <c r="A1142" s="8">
        <v>2012</v>
      </c>
      <c r="B1142" s="9">
        <v>41045</v>
      </c>
      <c r="C1142" s="10">
        <f>VLOOKUP(A1142,_data_elections!$A:$B,2,0)-B1142</f>
        <v>174</v>
      </c>
      <c r="D1142" s="11">
        <f t="shared" si="17"/>
        <v>51.378169790518193</v>
      </c>
      <c r="E1142" s="11">
        <v>46.6</v>
      </c>
      <c r="F1142" s="11">
        <v>44.1</v>
      </c>
    </row>
    <row r="1143" spans="1:6" x14ac:dyDescent="0.15">
      <c r="A1143" s="8">
        <v>2012</v>
      </c>
      <c r="B1143" s="9">
        <v>41046</v>
      </c>
      <c r="C1143" s="10">
        <f>VLOOKUP(A1143,_data_elections!$A:$B,2,0)-B1143</f>
        <v>173</v>
      </c>
      <c r="D1143" s="11">
        <f t="shared" si="17"/>
        <v>51.336302895322937</v>
      </c>
      <c r="E1143" s="11">
        <v>46.1</v>
      </c>
      <c r="F1143" s="11">
        <v>43.7</v>
      </c>
    </row>
    <row r="1144" spans="1:6" x14ac:dyDescent="0.15">
      <c r="A1144" s="8">
        <v>2012</v>
      </c>
      <c r="B1144" s="9">
        <v>41047</v>
      </c>
      <c r="C1144" s="10">
        <f>VLOOKUP(A1144,_data_elections!$A:$B,2,0)-B1144</f>
        <v>172</v>
      </c>
      <c r="D1144" s="11">
        <f t="shared" si="17"/>
        <v>50.945494994438256</v>
      </c>
      <c r="E1144" s="11">
        <v>45.8</v>
      </c>
      <c r="F1144" s="11">
        <v>44.1</v>
      </c>
    </row>
    <row r="1145" spans="1:6" x14ac:dyDescent="0.15">
      <c r="A1145" s="8">
        <v>2012</v>
      </c>
      <c r="B1145" s="9">
        <v>41048</v>
      </c>
      <c r="C1145" s="10">
        <f>VLOOKUP(A1145,_data_elections!$A:$B,2,0)-B1145</f>
        <v>171</v>
      </c>
      <c r="D1145" s="11">
        <f t="shared" si="17"/>
        <v>51</v>
      </c>
      <c r="E1145" s="11">
        <v>45.9</v>
      </c>
      <c r="F1145" s="11">
        <v>44.1</v>
      </c>
    </row>
    <row r="1146" spans="1:6" x14ac:dyDescent="0.15">
      <c r="A1146" s="8">
        <v>2012</v>
      </c>
      <c r="B1146" s="9">
        <v>41049</v>
      </c>
      <c r="C1146" s="10">
        <f>VLOOKUP(A1146,_data_elections!$A:$B,2,0)-B1146</f>
        <v>170</v>
      </c>
      <c r="D1146" s="11">
        <f t="shared" si="17"/>
        <v>51.167964404894327</v>
      </c>
      <c r="E1146" s="11">
        <v>46</v>
      </c>
      <c r="F1146" s="11">
        <v>43.9</v>
      </c>
    </row>
    <row r="1147" spans="1:6" x14ac:dyDescent="0.15">
      <c r="A1147" s="8">
        <v>2012</v>
      </c>
      <c r="B1147" s="9">
        <v>41050</v>
      </c>
      <c r="C1147" s="10">
        <f>VLOOKUP(A1147,_data_elections!$A:$B,2,0)-B1147</f>
        <v>169</v>
      </c>
      <c r="D1147" s="11">
        <f t="shared" si="17"/>
        <v>51.276359600443953</v>
      </c>
      <c r="E1147" s="11">
        <v>46.2</v>
      </c>
      <c r="F1147" s="11">
        <v>43.9</v>
      </c>
    </row>
    <row r="1148" spans="1:6" x14ac:dyDescent="0.15">
      <c r="A1148" s="8">
        <v>2012</v>
      </c>
      <c r="B1148" s="9">
        <v>41051</v>
      </c>
      <c r="C1148" s="10">
        <f>VLOOKUP(A1148,_data_elections!$A:$B,2,0)-B1148</f>
        <v>168</v>
      </c>
      <c r="D1148" s="11">
        <f t="shared" si="17"/>
        <v>51.066217732884397</v>
      </c>
      <c r="E1148" s="11">
        <v>45.5</v>
      </c>
      <c r="F1148" s="11">
        <v>43.6</v>
      </c>
    </row>
    <row r="1149" spans="1:6" x14ac:dyDescent="0.15">
      <c r="A1149" s="8">
        <v>2012</v>
      </c>
      <c r="B1149" s="9">
        <v>41052</v>
      </c>
      <c r="C1149" s="10">
        <f>VLOOKUP(A1149,_data_elections!$A:$B,2,0)-B1149</f>
        <v>167</v>
      </c>
      <c r="D1149" s="11">
        <f t="shared" si="17"/>
        <v>50.951847704367303</v>
      </c>
      <c r="E1149" s="11">
        <v>45.5</v>
      </c>
      <c r="F1149" s="11">
        <v>43.8</v>
      </c>
    </row>
    <row r="1150" spans="1:6" x14ac:dyDescent="0.15">
      <c r="A1150" s="8">
        <v>2012</v>
      </c>
      <c r="B1150" s="9">
        <v>41053</v>
      </c>
      <c r="C1150" s="10">
        <f>VLOOKUP(A1150,_data_elections!$A:$B,2,0)-B1150</f>
        <v>166</v>
      </c>
      <c r="D1150" s="11">
        <f t="shared" si="17"/>
        <v>51.066217732884397</v>
      </c>
      <c r="E1150" s="11">
        <v>45.5</v>
      </c>
      <c r="F1150" s="11">
        <v>43.6</v>
      </c>
    </row>
    <row r="1151" spans="1:6" x14ac:dyDescent="0.15">
      <c r="A1151" s="8">
        <v>2012</v>
      </c>
      <c r="B1151" s="9">
        <v>41054</v>
      </c>
      <c r="C1151" s="10">
        <f>VLOOKUP(A1151,_data_elections!$A:$B,2,0)-B1151</f>
        <v>165</v>
      </c>
      <c r="D1151" s="11">
        <f t="shared" si="17"/>
        <v>50.89686098654709</v>
      </c>
      <c r="E1151" s="11">
        <v>45.4</v>
      </c>
      <c r="F1151" s="11">
        <v>43.8</v>
      </c>
    </row>
    <row r="1152" spans="1:6" x14ac:dyDescent="0.15">
      <c r="A1152" s="8">
        <v>2012</v>
      </c>
      <c r="B1152" s="9">
        <v>41055</v>
      </c>
      <c r="C1152" s="10">
        <f>VLOOKUP(A1152,_data_elections!$A:$B,2,0)-B1152</f>
        <v>164</v>
      </c>
      <c r="D1152" s="11">
        <f t="shared" si="17"/>
        <v>51.011235955056179</v>
      </c>
      <c r="E1152" s="11">
        <v>45.4</v>
      </c>
      <c r="F1152" s="11">
        <v>43.6</v>
      </c>
    </row>
    <row r="1153" spans="1:6" x14ac:dyDescent="0.15">
      <c r="A1153" s="8">
        <v>2012</v>
      </c>
      <c r="B1153" s="9">
        <v>41056</v>
      </c>
      <c r="C1153" s="10">
        <f>VLOOKUP(A1153,_data_elections!$A:$B,2,0)-B1153</f>
        <v>163</v>
      </c>
      <c r="D1153" s="11">
        <f t="shared" si="17"/>
        <v>51.066217732884397</v>
      </c>
      <c r="E1153" s="11">
        <v>45.5</v>
      </c>
      <c r="F1153" s="11">
        <v>43.6</v>
      </c>
    </row>
    <row r="1154" spans="1:6" x14ac:dyDescent="0.15">
      <c r="A1154" s="8">
        <v>2012</v>
      </c>
      <c r="B1154" s="9">
        <v>41057</v>
      </c>
      <c r="C1154" s="10">
        <f>VLOOKUP(A1154,_data_elections!$A:$B,2,0)-B1154</f>
        <v>162</v>
      </c>
      <c r="D1154" s="11">
        <f t="shared" ref="D1154:D1217" si="18">E1154/(E1154+F1154)*100</f>
        <v>51.011235955056179</v>
      </c>
      <c r="E1154" s="11">
        <v>45.4</v>
      </c>
      <c r="F1154" s="11">
        <v>43.6</v>
      </c>
    </row>
    <row r="1155" spans="1:6" x14ac:dyDescent="0.15">
      <c r="A1155" s="8">
        <v>2012</v>
      </c>
      <c r="B1155" s="9">
        <v>41058</v>
      </c>
      <c r="C1155" s="10">
        <f>VLOOKUP(A1155,_data_elections!$A:$B,2,0)-B1155</f>
        <v>161</v>
      </c>
      <c r="D1155" s="11">
        <f t="shared" si="18"/>
        <v>51.121076233183857</v>
      </c>
      <c r="E1155" s="11">
        <v>45.6</v>
      </c>
      <c r="F1155" s="11">
        <v>43.6</v>
      </c>
    </row>
    <row r="1156" spans="1:6" x14ac:dyDescent="0.15">
      <c r="A1156" s="8">
        <v>2012</v>
      </c>
      <c r="B1156" s="9">
        <v>41059</v>
      </c>
      <c r="C1156" s="10">
        <f>VLOOKUP(A1156,_data_elections!$A:$B,2,0)-B1156</f>
        <v>160</v>
      </c>
      <c r="D1156" s="11">
        <f t="shared" si="18"/>
        <v>51.118568232662184</v>
      </c>
      <c r="E1156" s="11">
        <v>45.7</v>
      </c>
      <c r="F1156" s="11">
        <v>43.7</v>
      </c>
    </row>
    <row r="1157" spans="1:6" x14ac:dyDescent="0.15">
      <c r="A1157" s="8">
        <v>2012</v>
      </c>
      <c r="B1157" s="9">
        <v>41060</v>
      </c>
      <c r="C1157" s="10">
        <f>VLOOKUP(A1157,_data_elections!$A:$B,2,0)-B1157</f>
        <v>159</v>
      </c>
      <c r="D1157" s="11">
        <f t="shared" si="18"/>
        <v>51.284916201117312</v>
      </c>
      <c r="E1157" s="11">
        <v>45.9</v>
      </c>
      <c r="F1157" s="11">
        <v>43.6</v>
      </c>
    </row>
    <row r="1158" spans="1:6" x14ac:dyDescent="0.15">
      <c r="A1158" s="8">
        <v>2012</v>
      </c>
      <c r="B1158" s="9">
        <v>41061</v>
      </c>
      <c r="C1158" s="10">
        <f>VLOOKUP(A1158,_data_elections!$A:$B,2,0)-B1158</f>
        <v>158</v>
      </c>
      <c r="D1158" s="11">
        <f t="shared" si="18"/>
        <v>51.37211855104281</v>
      </c>
      <c r="E1158" s="11">
        <v>46.8</v>
      </c>
      <c r="F1158" s="11">
        <v>44.3</v>
      </c>
    </row>
    <row r="1159" spans="1:6" x14ac:dyDescent="0.15">
      <c r="A1159" s="8">
        <v>2012</v>
      </c>
      <c r="B1159" s="9">
        <v>41062</v>
      </c>
      <c r="C1159" s="10">
        <f>VLOOKUP(A1159,_data_elections!$A:$B,2,0)-B1159</f>
        <v>157</v>
      </c>
      <c r="D1159" s="11">
        <f t="shared" si="18"/>
        <v>51.259583789704266</v>
      </c>
      <c r="E1159" s="11">
        <v>46.8</v>
      </c>
      <c r="F1159" s="11">
        <v>44.5</v>
      </c>
    </row>
    <row r="1160" spans="1:6" x14ac:dyDescent="0.15">
      <c r="A1160" s="8">
        <v>2012</v>
      </c>
      <c r="B1160" s="9">
        <v>41063</v>
      </c>
      <c r="C1160" s="10">
        <f>VLOOKUP(A1160,_data_elections!$A:$B,2,0)-B1160</f>
        <v>156</v>
      </c>
      <c r="D1160" s="11">
        <f t="shared" si="18"/>
        <v>50.862068965517238</v>
      </c>
      <c r="E1160" s="11">
        <v>47.2</v>
      </c>
      <c r="F1160" s="11">
        <v>45.6</v>
      </c>
    </row>
    <row r="1161" spans="1:6" x14ac:dyDescent="0.15">
      <c r="A1161" s="8">
        <v>2012</v>
      </c>
      <c r="B1161" s="9">
        <v>41064</v>
      </c>
      <c r="C1161" s="10">
        <f>VLOOKUP(A1161,_data_elections!$A:$B,2,0)-B1161</f>
        <v>155</v>
      </c>
      <c r="D1161" s="11">
        <f t="shared" si="18"/>
        <v>50.865800865800857</v>
      </c>
      <c r="E1161" s="11">
        <v>47</v>
      </c>
      <c r="F1161" s="11">
        <v>45.4</v>
      </c>
    </row>
    <row r="1162" spans="1:6" x14ac:dyDescent="0.15">
      <c r="A1162" s="8">
        <v>2012</v>
      </c>
      <c r="B1162" s="9">
        <v>41065</v>
      </c>
      <c r="C1162" s="10">
        <f>VLOOKUP(A1162,_data_elections!$A:$B,2,0)-B1162</f>
        <v>154</v>
      </c>
      <c r="D1162" s="11">
        <f t="shared" si="18"/>
        <v>51.518438177874181</v>
      </c>
      <c r="E1162" s="11">
        <v>47.5</v>
      </c>
      <c r="F1162" s="11">
        <v>44.7</v>
      </c>
    </row>
    <row r="1163" spans="1:6" x14ac:dyDescent="0.15">
      <c r="A1163" s="8">
        <v>2012</v>
      </c>
      <c r="B1163" s="9">
        <v>41066</v>
      </c>
      <c r="C1163" s="10">
        <f>VLOOKUP(A1163,_data_elections!$A:$B,2,0)-B1163</f>
        <v>153</v>
      </c>
      <c r="D1163" s="11">
        <f t="shared" si="18"/>
        <v>51.623376623376629</v>
      </c>
      <c r="E1163" s="11">
        <v>47.7</v>
      </c>
      <c r="F1163" s="11">
        <v>44.7</v>
      </c>
    </row>
    <row r="1164" spans="1:6" x14ac:dyDescent="0.15">
      <c r="A1164" s="8">
        <v>2012</v>
      </c>
      <c r="B1164" s="9">
        <v>41067</v>
      </c>
      <c r="C1164" s="10">
        <f>VLOOKUP(A1164,_data_elections!$A:$B,2,0)-B1164</f>
        <v>152</v>
      </c>
      <c r="D1164" s="11">
        <f t="shared" si="18"/>
        <v>51.200873362445421</v>
      </c>
      <c r="E1164" s="11">
        <v>46.9</v>
      </c>
      <c r="F1164" s="11">
        <v>44.7</v>
      </c>
    </row>
    <row r="1165" spans="1:6" x14ac:dyDescent="0.15">
      <c r="A1165" s="8">
        <v>2012</v>
      </c>
      <c r="B1165" s="9">
        <v>41068</v>
      </c>
      <c r="C1165" s="10">
        <f>VLOOKUP(A1165,_data_elections!$A:$B,2,0)-B1165</f>
        <v>151</v>
      </c>
      <c r="D1165" s="11">
        <f t="shared" si="18"/>
        <v>51.419213973799124</v>
      </c>
      <c r="E1165" s="11">
        <v>47.1</v>
      </c>
      <c r="F1165" s="11">
        <v>44.5</v>
      </c>
    </row>
    <row r="1166" spans="1:6" x14ac:dyDescent="0.15">
      <c r="A1166" s="8">
        <v>2012</v>
      </c>
      <c r="B1166" s="9">
        <v>41069</v>
      </c>
      <c r="C1166" s="10">
        <f>VLOOKUP(A1166,_data_elections!$A:$B,2,0)-B1166</f>
        <v>150</v>
      </c>
      <c r="D1166" s="11">
        <f t="shared" si="18"/>
        <v>50.873362445414848</v>
      </c>
      <c r="E1166" s="11">
        <v>46.6</v>
      </c>
      <c r="F1166" s="11">
        <v>45</v>
      </c>
    </row>
    <row r="1167" spans="1:6" x14ac:dyDescent="0.15">
      <c r="A1167" s="8">
        <v>2012</v>
      </c>
      <c r="B1167" s="9">
        <v>41070</v>
      </c>
      <c r="C1167" s="10">
        <f>VLOOKUP(A1167,_data_elections!$A:$B,2,0)-B1167</f>
        <v>149</v>
      </c>
      <c r="D1167" s="11">
        <f t="shared" si="18"/>
        <v>50.710382513661202</v>
      </c>
      <c r="E1167" s="11">
        <v>46.4</v>
      </c>
      <c r="F1167" s="11">
        <v>45.1</v>
      </c>
    </row>
    <row r="1168" spans="1:6" x14ac:dyDescent="0.15">
      <c r="A1168" s="8">
        <v>2012</v>
      </c>
      <c r="B1168" s="9">
        <v>41071</v>
      </c>
      <c r="C1168" s="10">
        <f>VLOOKUP(A1168,_data_elections!$A:$B,2,0)-B1168</f>
        <v>148</v>
      </c>
      <c r="D1168" s="11">
        <f t="shared" si="18"/>
        <v>50.767543859649123</v>
      </c>
      <c r="E1168" s="11">
        <v>46.3</v>
      </c>
      <c r="F1168" s="11">
        <v>44.9</v>
      </c>
    </row>
    <row r="1169" spans="1:6" x14ac:dyDescent="0.15">
      <c r="A1169" s="8">
        <v>2012</v>
      </c>
      <c r="B1169" s="9">
        <v>41072</v>
      </c>
      <c r="C1169" s="10">
        <f>VLOOKUP(A1169,_data_elections!$A:$B,2,0)-B1169</f>
        <v>147</v>
      </c>
      <c r="D1169" s="11">
        <f t="shared" si="18"/>
        <v>50.718232044198899</v>
      </c>
      <c r="E1169" s="11">
        <v>45.9</v>
      </c>
      <c r="F1169" s="11">
        <v>44.6</v>
      </c>
    </row>
    <row r="1170" spans="1:6" x14ac:dyDescent="0.15">
      <c r="A1170" s="8">
        <v>2012</v>
      </c>
      <c r="B1170" s="9">
        <v>41073</v>
      </c>
      <c r="C1170" s="10">
        <f>VLOOKUP(A1170,_data_elections!$A:$B,2,0)-B1170</f>
        <v>146</v>
      </c>
      <c r="D1170" s="11">
        <f t="shared" si="18"/>
        <v>50.441501103752763</v>
      </c>
      <c r="E1170" s="11">
        <v>45.7</v>
      </c>
      <c r="F1170" s="11">
        <v>44.9</v>
      </c>
    </row>
    <row r="1171" spans="1:6" x14ac:dyDescent="0.15">
      <c r="A1171" s="8">
        <v>2012</v>
      </c>
      <c r="B1171" s="9">
        <v>41074</v>
      </c>
      <c r="C1171" s="10">
        <f>VLOOKUP(A1171,_data_elections!$A:$B,2,0)-B1171</f>
        <v>145</v>
      </c>
      <c r="D1171" s="11">
        <f t="shared" si="18"/>
        <v>50.441501103752763</v>
      </c>
      <c r="E1171" s="11">
        <v>45.7</v>
      </c>
      <c r="F1171" s="11">
        <v>44.9</v>
      </c>
    </row>
    <row r="1172" spans="1:6" x14ac:dyDescent="0.15">
      <c r="A1172" s="8">
        <v>2012</v>
      </c>
      <c r="B1172" s="9">
        <v>41075</v>
      </c>
      <c r="C1172" s="10">
        <f>VLOOKUP(A1172,_data_elections!$A:$B,2,0)-B1172</f>
        <v>144</v>
      </c>
      <c r="D1172" s="11">
        <f t="shared" si="18"/>
        <v>50.441501103752763</v>
      </c>
      <c r="E1172" s="11">
        <v>45.7</v>
      </c>
      <c r="F1172" s="11">
        <v>44.9</v>
      </c>
    </row>
    <row r="1173" spans="1:6" x14ac:dyDescent="0.15">
      <c r="A1173" s="8">
        <v>2012</v>
      </c>
      <c r="B1173" s="9">
        <v>41076</v>
      </c>
      <c r="C1173" s="10">
        <f>VLOOKUP(A1173,_data_elections!$A:$B,2,0)-B1173</f>
        <v>143</v>
      </c>
      <c r="D1173" s="11">
        <f t="shared" si="18"/>
        <v>50.441501103752763</v>
      </c>
      <c r="E1173" s="11">
        <v>45.7</v>
      </c>
      <c r="F1173" s="11">
        <v>44.9</v>
      </c>
    </row>
    <row r="1174" spans="1:6" x14ac:dyDescent="0.15">
      <c r="A1174" s="8">
        <v>2012</v>
      </c>
      <c r="B1174" s="9">
        <v>41077</v>
      </c>
      <c r="C1174" s="10">
        <f>VLOOKUP(A1174,_data_elections!$A:$B,2,0)-B1174</f>
        <v>142</v>
      </c>
      <c r="D1174" s="11">
        <f t="shared" si="18"/>
        <v>50.386740331491723</v>
      </c>
      <c r="E1174" s="11">
        <v>45.6</v>
      </c>
      <c r="F1174" s="11">
        <v>44.9</v>
      </c>
    </row>
    <row r="1175" spans="1:6" x14ac:dyDescent="0.15">
      <c r="A1175" s="8">
        <v>2012</v>
      </c>
      <c r="B1175" s="9">
        <v>41078</v>
      </c>
      <c r="C1175" s="10">
        <f>VLOOKUP(A1175,_data_elections!$A:$B,2,0)-B1175</f>
        <v>141</v>
      </c>
      <c r="D1175" s="11">
        <f t="shared" si="18"/>
        <v>50.441501103752763</v>
      </c>
      <c r="E1175" s="11">
        <v>45.7</v>
      </c>
      <c r="F1175" s="11">
        <v>44.9</v>
      </c>
    </row>
    <row r="1176" spans="1:6" x14ac:dyDescent="0.15">
      <c r="A1176" s="8">
        <v>2012</v>
      </c>
      <c r="B1176" s="9">
        <v>41079</v>
      </c>
      <c r="C1176" s="10">
        <f>VLOOKUP(A1176,_data_elections!$A:$B,2,0)-B1176</f>
        <v>140</v>
      </c>
      <c r="D1176" s="11">
        <f t="shared" si="18"/>
        <v>50.331125827814574</v>
      </c>
      <c r="E1176" s="11">
        <v>45.6</v>
      </c>
      <c r="F1176" s="11">
        <v>45</v>
      </c>
    </row>
    <row r="1177" spans="1:6" x14ac:dyDescent="0.15">
      <c r="A1177" s="8">
        <v>2012</v>
      </c>
      <c r="B1177" s="9">
        <v>41080</v>
      </c>
      <c r="C1177" s="10">
        <f>VLOOKUP(A1177,_data_elections!$A:$B,2,0)-B1177</f>
        <v>139</v>
      </c>
      <c r="D1177" s="11">
        <f t="shared" si="18"/>
        <v>51.208791208791219</v>
      </c>
      <c r="E1177" s="11">
        <v>46.6</v>
      </c>
      <c r="F1177" s="11">
        <v>44.4</v>
      </c>
    </row>
    <row r="1178" spans="1:6" x14ac:dyDescent="0.15">
      <c r="A1178" s="8">
        <v>2012</v>
      </c>
      <c r="B1178" s="9">
        <v>41081</v>
      </c>
      <c r="C1178" s="10">
        <f>VLOOKUP(A1178,_data_elections!$A:$B,2,0)-B1178</f>
        <v>138</v>
      </c>
      <c r="D1178" s="11">
        <f t="shared" si="18"/>
        <v>51.259583789704266</v>
      </c>
      <c r="E1178" s="11">
        <v>46.8</v>
      </c>
      <c r="F1178" s="11">
        <v>44.5</v>
      </c>
    </row>
    <row r="1179" spans="1:6" x14ac:dyDescent="0.15">
      <c r="A1179" s="8">
        <v>2012</v>
      </c>
      <c r="B1179" s="9">
        <v>41082</v>
      </c>
      <c r="C1179" s="10">
        <f>VLOOKUP(A1179,_data_elections!$A:$B,2,0)-B1179</f>
        <v>137</v>
      </c>
      <c r="D1179" s="11">
        <f t="shared" si="18"/>
        <v>51.265126512651257</v>
      </c>
      <c r="E1179" s="11">
        <v>46.6</v>
      </c>
      <c r="F1179" s="11">
        <v>44.3</v>
      </c>
    </row>
    <row r="1180" spans="1:6" x14ac:dyDescent="0.15">
      <c r="A1180" s="8">
        <v>2012</v>
      </c>
      <c r="B1180" s="9">
        <v>41083</v>
      </c>
      <c r="C1180" s="10">
        <f>VLOOKUP(A1180,_data_elections!$A:$B,2,0)-B1180</f>
        <v>136</v>
      </c>
      <c r="D1180" s="11">
        <f t="shared" si="18"/>
        <v>51.318681318681328</v>
      </c>
      <c r="E1180" s="11">
        <v>46.7</v>
      </c>
      <c r="F1180" s="11">
        <v>44.3</v>
      </c>
    </row>
    <row r="1181" spans="1:6" x14ac:dyDescent="0.15">
      <c r="A1181" s="8">
        <v>2012</v>
      </c>
      <c r="B1181" s="9">
        <v>41084</v>
      </c>
      <c r="C1181" s="10">
        <f>VLOOKUP(A1181,_data_elections!$A:$B,2,0)-B1181</f>
        <v>135</v>
      </c>
      <c r="D1181" s="11">
        <f t="shared" si="18"/>
        <v>51.375137513751376</v>
      </c>
      <c r="E1181" s="11">
        <v>46.7</v>
      </c>
      <c r="F1181" s="11">
        <v>44.2</v>
      </c>
    </row>
    <row r="1182" spans="1:6" x14ac:dyDescent="0.15">
      <c r="A1182" s="8">
        <v>2012</v>
      </c>
      <c r="B1182" s="9">
        <v>41085</v>
      </c>
      <c r="C1182" s="10">
        <f>VLOOKUP(A1182,_data_elections!$A:$B,2,0)-B1182</f>
        <v>134</v>
      </c>
      <c r="D1182" s="11">
        <f t="shared" si="18"/>
        <v>51.428571428571423</v>
      </c>
      <c r="E1182" s="11">
        <v>46.8</v>
      </c>
      <c r="F1182" s="11">
        <v>44.2</v>
      </c>
    </row>
    <row r="1183" spans="1:6" x14ac:dyDescent="0.15">
      <c r="A1183" s="8">
        <v>2012</v>
      </c>
      <c r="B1183" s="9">
        <v>41086</v>
      </c>
      <c r="C1183" s="10">
        <f>VLOOKUP(A1183,_data_elections!$A:$B,2,0)-B1183</f>
        <v>133</v>
      </c>
      <c r="D1183" s="11">
        <f t="shared" si="18"/>
        <v>51.428571428571423</v>
      </c>
      <c r="E1183" s="11">
        <v>46.8</v>
      </c>
      <c r="F1183" s="11">
        <v>44.2</v>
      </c>
    </row>
    <row r="1184" spans="1:6" x14ac:dyDescent="0.15">
      <c r="A1184" s="8">
        <v>2012</v>
      </c>
      <c r="B1184" s="9">
        <v>41087</v>
      </c>
      <c r="C1184" s="10">
        <f>VLOOKUP(A1184,_data_elections!$A:$B,2,0)-B1184</f>
        <v>132</v>
      </c>
      <c r="D1184" s="11">
        <f t="shared" si="18"/>
        <v>51.651982378854619</v>
      </c>
      <c r="E1184" s="11">
        <v>46.9</v>
      </c>
      <c r="F1184" s="11">
        <v>43.9</v>
      </c>
    </row>
    <row r="1185" spans="1:6" x14ac:dyDescent="0.15">
      <c r="A1185" s="8">
        <v>2012</v>
      </c>
      <c r="B1185" s="9">
        <v>41088</v>
      </c>
      <c r="C1185" s="10">
        <f>VLOOKUP(A1185,_data_elections!$A:$B,2,0)-B1185</f>
        <v>131</v>
      </c>
      <c r="D1185" s="11">
        <f t="shared" si="18"/>
        <v>51.978021978021971</v>
      </c>
      <c r="E1185" s="11">
        <v>47.3</v>
      </c>
      <c r="F1185" s="11">
        <v>43.7</v>
      </c>
    </row>
    <row r="1186" spans="1:6" x14ac:dyDescent="0.15">
      <c r="A1186" s="8">
        <v>2012</v>
      </c>
      <c r="B1186" s="9">
        <v>41089</v>
      </c>
      <c r="C1186" s="10">
        <f>VLOOKUP(A1186,_data_elections!$A:$B,2,0)-B1186</f>
        <v>130</v>
      </c>
      <c r="D1186" s="11">
        <f t="shared" si="18"/>
        <v>52.083333333333336</v>
      </c>
      <c r="E1186" s="11">
        <v>47.5</v>
      </c>
      <c r="F1186" s="11">
        <v>43.7</v>
      </c>
    </row>
    <row r="1187" spans="1:6" x14ac:dyDescent="0.15">
      <c r="A1187" s="8">
        <v>2012</v>
      </c>
      <c r="B1187" s="9">
        <v>41090</v>
      </c>
      <c r="C1187" s="10">
        <f>VLOOKUP(A1187,_data_elections!$A:$B,2,0)-B1187</f>
        <v>129</v>
      </c>
      <c r="D1187" s="11">
        <f t="shared" si="18"/>
        <v>52.026286966046008</v>
      </c>
      <c r="E1187" s="11">
        <v>47.5</v>
      </c>
      <c r="F1187" s="11">
        <v>43.8</v>
      </c>
    </row>
    <row r="1188" spans="1:6" x14ac:dyDescent="0.15">
      <c r="A1188" s="8">
        <v>2012</v>
      </c>
      <c r="B1188" s="9">
        <v>41091</v>
      </c>
      <c r="C1188" s="10">
        <f>VLOOKUP(A1188,_data_elections!$A:$B,2,0)-B1188</f>
        <v>128</v>
      </c>
      <c r="D1188" s="11">
        <f t="shared" si="18"/>
        <v>51.969365426695838</v>
      </c>
      <c r="E1188" s="11">
        <v>47.5</v>
      </c>
      <c r="F1188" s="11">
        <v>43.9</v>
      </c>
    </row>
    <row r="1189" spans="1:6" x14ac:dyDescent="0.15">
      <c r="A1189" s="8">
        <v>2012</v>
      </c>
      <c r="B1189" s="9">
        <v>41092</v>
      </c>
      <c r="C1189" s="10">
        <f>VLOOKUP(A1189,_data_elections!$A:$B,2,0)-B1189</f>
        <v>127</v>
      </c>
      <c r="D1189" s="11">
        <f t="shared" si="18"/>
        <v>51.591657519209669</v>
      </c>
      <c r="E1189" s="11">
        <v>47</v>
      </c>
      <c r="F1189" s="11">
        <v>44.1</v>
      </c>
    </row>
    <row r="1190" spans="1:6" x14ac:dyDescent="0.15">
      <c r="A1190" s="8">
        <v>2012</v>
      </c>
      <c r="B1190" s="9">
        <v>41093</v>
      </c>
      <c r="C1190" s="10">
        <f>VLOOKUP(A1190,_data_elections!$A:$B,2,0)-B1190</f>
        <v>126</v>
      </c>
      <c r="D1190" s="11">
        <f t="shared" si="18"/>
        <v>51.422319474835888</v>
      </c>
      <c r="E1190" s="11">
        <v>47</v>
      </c>
      <c r="F1190" s="11">
        <v>44.4</v>
      </c>
    </row>
    <row r="1191" spans="1:6" x14ac:dyDescent="0.15">
      <c r="A1191" s="8">
        <v>2012</v>
      </c>
      <c r="B1191" s="9">
        <v>41094</v>
      </c>
      <c r="C1191" s="10">
        <f>VLOOKUP(A1191,_data_elections!$A:$B,2,0)-B1191</f>
        <v>125</v>
      </c>
      <c r="D1191" s="11">
        <f t="shared" si="18"/>
        <v>51.422319474835888</v>
      </c>
      <c r="E1191" s="11">
        <v>47</v>
      </c>
      <c r="F1191" s="11">
        <v>44.4</v>
      </c>
    </row>
    <row r="1192" spans="1:6" x14ac:dyDescent="0.15">
      <c r="A1192" s="8">
        <v>2012</v>
      </c>
      <c r="B1192" s="9">
        <v>41095</v>
      </c>
      <c r="C1192" s="10">
        <f>VLOOKUP(A1192,_data_elections!$A:$B,2,0)-B1192</f>
        <v>124</v>
      </c>
      <c r="D1192" s="11">
        <f t="shared" si="18"/>
        <v>51.422319474835888</v>
      </c>
      <c r="E1192" s="11">
        <v>47</v>
      </c>
      <c r="F1192" s="11">
        <v>44.4</v>
      </c>
    </row>
    <row r="1193" spans="1:6" x14ac:dyDescent="0.15">
      <c r="A1193" s="8">
        <v>2012</v>
      </c>
      <c r="B1193" s="9">
        <v>41096</v>
      </c>
      <c r="C1193" s="10">
        <f>VLOOKUP(A1193,_data_elections!$A:$B,2,0)-B1193</f>
        <v>123</v>
      </c>
      <c r="D1193" s="11">
        <f t="shared" si="18"/>
        <v>51.478641840087626</v>
      </c>
      <c r="E1193" s="11">
        <v>47</v>
      </c>
      <c r="F1193" s="11">
        <v>44.3</v>
      </c>
    </row>
    <row r="1194" spans="1:6" x14ac:dyDescent="0.15">
      <c r="A1194" s="8">
        <v>2012</v>
      </c>
      <c r="B1194" s="9">
        <v>41097</v>
      </c>
      <c r="C1194" s="10">
        <f>VLOOKUP(A1194,_data_elections!$A:$B,2,0)-B1194</f>
        <v>122</v>
      </c>
      <c r="D1194" s="11">
        <f t="shared" si="18"/>
        <v>51.478641840087626</v>
      </c>
      <c r="E1194" s="11">
        <v>47</v>
      </c>
      <c r="F1194" s="11">
        <v>44.3</v>
      </c>
    </row>
    <row r="1195" spans="1:6" x14ac:dyDescent="0.15">
      <c r="A1195" s="8">
        <v>2012</v>
      </c>
      <c r="B1195" s="9">
        <v>41098</v>
      </c>
      <c r="C1195" s="10">
        <f>VLOOKUP(A1195,_data_elections!$A:$B,2,0)-B1195</f>
        <v>121</v>
      </c>
      <c r="D1195" s="11">
        <f t="shared" si="18"/>
        <v>51.478641840087626</v>
      </c>
      <c r="E1195" s="11">
        <v>47</v>
      </c>
      <c r="F1195" s="11">
        <v>44.3</v>
      </c>
    </row>
    <row r="1196" spans="1:6" x14ac:dyDescent="0.15">
      <c r="A1196" s="8">
        <v>2012</v>
      </c>
      <c r="B1196" s="9">
        <v>41099</v>
      </c>
      <c r="C1196" s="10">
        <f>VLOOKUP(A1196,_data_elections!$A:$B,2,0)-B1196</f>
        <v>120</v>
      </c>
      <c r="D1196" s="11">
        <f t="shared" si="18"/>
        <v>51.366120218579233</v>
      </c>
      <c r="E1196" s="11">
        <v>47</v>
      </c>
      <c r="F1196" s="11">
        <v>44.5</v>
      </c>
    </row>
    <row r="1197" spans="1:6" x14ac:dyDescent="0.15">
      <c r="A1197" s="8">
        <v>2012</v>
      </c>
      <c r="B1197" s="9">
        <v>41100</v>
      </c>
      <c r="C1197" s="10">
        <f>VLOOKUP(A1197,_data_elections!$A:$B,2,0)-B1197</f>
        <v>119</v>
      </c>
      <c r="D1197" s="11">
        <f t="shared" si="18"/>
        <v>50.933040614709114</v>
      </c>
      <c r="E1197" s="11">
        <v>46.4</v>
      </c>
      <c r="F1197" s="11">
        <v>44.7</v>
      </c>
    </row>
    <row r="1198" spans="1:6" x14ac:dyDescent="0.15">
      <c r="A1198" s="8">
        <v>2012</v>
      </c>
      <c r="B1198" s="9">
        <v>41101</v>
      </c>
      <c r="C1198" s="10">
        <f>VLOOKUP(A1198,_data_elections!$A:$B,2,0)-B1198</f>
        <v>118</v>
      </c>
      <c r="D1198" s="11">
        <f t="shared" si="18"/>
        <v>51.042810098792536</v>
      </c>
      <c r="E1198" s="11">
        <v>46.5</v>
      </c>
      <c r="F1198" s="11">
        <v>44.6</v>
      </c>
    </row>
    <row r="1199" spans="1:6" x14ac:dyDescent="0.15">
      <c r="A1199" s="8">
        <v>2012</v>
      </c>
      <c r="B1199" s="9">
        <v>41102</v>
      </c>
      <c r="C1199" s="10">
        <f>VLOOKUP(A1199,_data_elections!$A:$B,2,0)-B1199</f>
        <v>117</v>
      </c>
      <c r="D1199" s="11">
        <f t="shared" si="18"/>
        <v>51.425438596491233</v>
      </c>
      <c r="E1199" s="11">
        <v>46.9</v>
      </c>
      <c r="F1199" s="11">
        <v>44.3</v>
      </c>
    </row>
    <row r="1200" spans="1:6" x14ac:dyDescent="0.15">
      <c r="A1200" s="8">
        <v>2012</v>
      </c>
      <c r="B1200" s="9">
        <v>41103</v>
      </c>
      <c r="C1200" s="10">
        <f>VLOOKUP(A1200,_data_elections!$A:$B,2,0)-B1200</f>
        <v>116</v>
      </c>
      <c r="D1200" s="11">
        <f t="shared" si="18"/>
        <v>51.369112814895942</v>
      </c>
      <c r="E1200" s="11">
        <v>46.9</v>
      </c>
      <c r="F1200" s="11">
        <v>44.4</v>
      </c>
    </row>
    <row r="1201" spans="1:6" x14ac:dyDescent="0.15">
      <c r="A1201" s="8">
        <v>2012</v>
      </c>
      <c r="B1201" s="9">
        <v>41104</v>
      </c>
      <c r="C1201" s="10">
        <f>VLOOKUP(A1201,_data_elections!$A:$B,2,0)-B1201</f>
        <v>115</v>
      </c>
      <c r="D1201" s="11">
        <f t="shared" si="18"/>
        <v>51.310043668122276</v>
      </c>
      <c r="E1201" s="11">
        <v>47</v>
      </c>
      <c r="F1201" s="11">
        <v>44.6</v>
      </c>
    </row>
    <row r="1202" spans="1:6" x14ac:dyDescent="0.15">
      <c r="A1202" s="8">
        <v>2012</v>
      </c>
      <c r="B1202" s="9">
        <v>41105</v>
      </c>
      <c r="C1202" s="10">
        <f>VLOOKUP(A1202,_data_elections!$A:$B,2,0)-B1202</f>
        <v>114</v>
      </c>
      <c r="D1202" s="11">
        <f t="shared" si="18"/>
        <v>51.315789473684212</v>
      </c>
      <c r="E1202" s="11">
        <v>46.8</v>
      </c>
      <c r="F1202" s="11">
        <v>44.4</v>
      </c>
    </row>
    <row r="1203" spans="1:6" x14ac:dyDescent="0.15">
      <c r="A1203" s="8">
        <v>2012</v>
      </c>
      <c r="B1203" s="9">
        <v>41106</v>
      </c>
      <c r="C1203" s="10">
        <f>VLOOKUP(A1203,_data_elections!$A:$B,2,0)-B1203</f>
        <v>113</v>
      </c>
      <c r="D1203" s="11">
        <f t="shared" si="18"/>
        <v>51.152579582875966</v>
      </c>
      <c r="E1203" s="11">
        <v>46.6</v>
      </c>
      <c r="F1203" s="11">
        <v>44.5</v>
      </c>
    </row>
    <row r="1204" spans="1:6" x14ac:dyDescent="0.15">
      <c r="A1204" s="8">
        <v>2012</v>
      </c>
      <c r="B1204" s="9">
        <v>41107</v>
      </c>
      <c r="C1204" s="10">
        <f>VLOOKUP(A1204,_data_elections!$A:$B,2,0)-B1204</f>
        <v>112</v>
      </c>
      <c r="D1204" s="11">
        <f t="shared" si="18"/>
        <v>51.096491228070171</v>
      </c>
      <c r="E1204" s="11">
        <v>46.6</v>
      </c>
      <c r="F1204" s="11">
        <v>44.6</v>
      </c>
    </row>
    <row r="1205" spans="1:6" x14ac:dyDescent="0.15">
      <c r="A1205" s="8">
        <v>2012</v>
      </c>
      <c r="B1205" s="9">
        <v>41108</v>
      </c>
      <c r="C1205" s="10">
        <f>VLOOKUP(A1205,_data_elections!$A:$B,2,0)-B1205</f>
        <v>111</v>
      </c>
      <c r="D1205" s="11">
        <f t="shared" si="18"/>
        <v>50.767543859649123</v>
      </c>
      <c r="E1205" s="11">
        <v>46.3</v>
      </c>
      <c r="F1205" s="11">
        <v>44.9</v>
      </c>
    </row>
    <row r="1206" spans="1:6" x14ac:dyDescent="0.15">
      <c r="A1206" s="8">
        <v>2012</v>
      </c>
      <c r="B1206" s="9">
        <v>41109</v>
      </c>
      <c r="C1206" s="10">
        <f>VLOOKUP(A1206,_data_elections!$A:$B,2,0)-B1206</f>
        <v>110</v>
      </c>
      <c r="D1206" s="11">
        <f t="shared" si="18"/>
        <v>50.657894736842103</v>
      </c>
      <c r="E1206" s="11">
        <v>46.2</v>
      </c>
      <c r="F1206" s="11">
        <v>45</v>
      </c>
    </row>
    <row r="1207" spans="1:6" x14ac:dyDescent="0.15">
      <c r="A1207" s="8">
        <v>2012</v>
      </c>
      <c r="B1207" s="9">
        <v>41110</v>
      </c>
      <c r="C1207" s="10">
        <f>VLOOKUP(A1207,_data_elections!$A:$B,2,0)-B1207</f>
        <v>109</v>
      </c>
      <c r="D1207" s="11">
        <f t="shared" si="18"/>
        <v>51.04052573932092</v>
      </c>
      <c r="E1207" s="11">
        <v>46.6</v>
      </c>
      <c r="F1207" s="11">
        <v>44.7</v>
      </c>
    </row>
    <row r="1208" spans="1:6" x14ac:dyDescent="0.15">
      <c r="A1208" s="8">
        <v>2012</v>
      </c>
      <c r="B1208" s="9">
        <v>41111</v>
      </c>
      <c r="C1208" s="10">
        <f>VLOOKUP(A1208,_data_elections!$A:$B,2,0)-B1208</f>
        <v>108</v>
      </c>
      <c r="D1208" s="11">
        <f t="shared" si="18"/>
        <v>50.933040614709114</v>
      </c>
      <c r="E1208" s="11">
        <v>46.4</v>
      </c>
      <c r="F1208" s="11">
        <v>44.7</v>
      </c>
    </row>
    <row r="1209" spans="1:6" x14ac:dyDescent="0.15">
      <c r="A1209" s="8">
        <v>2012</v>
      </c>
      <c r="B1209" s="9">
        <v>41112</v>
      </c>
      <c r="C1209" s="10">
        <f>VLOOKUP(A1209,_data_elections!$A:$B,2,0)-B1209</f>
        <v>107</v>
      </c>
      <c r="D1209" s="11">
        <f t="shared" si="18"/>
        <v>50.660792951541858</v>
      </c>
      <c r="E1209" s="11">
        <v>46</v>
      </c>
      <c r="F1209" s="11">
        <v>44.8</v>
      </c>
    </row>
    <row r="1210" spans="1:6" x14ac:dyDescent="0.15">
      <c r="A1210" s="8">
        <v>2012</v>
      </c>
      <c r="B1210" s="9">
        <v>41113</v>
      </c>
      <c r="C1210" s="10">
        <f>VLOOKUP(A1210,_data_elections!$A:$B,2,0)-B1210</f>
        <v>106</v>
      </c>
      <c r="D1210" s="11">
        <f t="shared" si="18"/>
        <v>50.606394707828009</v>
      </c>
      <c r="E1210" s="11">
        <v>45.9</v>
      </c>
      <c r="F1210" s="11">
        <v>44.8</v>
      </c>
    </row>
    <row r="1211" spans="1:6" x14ac:dyDescent="0.15">
      <c r="A1211" s="8">
        <v>2012</v>
      </c>
      <c r="B1211" s="9">
        <v>41114</v>
      </c>
      <c r="C1211" s="10">
        <f>VLOOKUP(A1211,_data_elections!$A:$B,2,0)-B1211</f>
        <v>105</v>
      </c>
      <c r="D1211" s="11">
        <f t="shared" si="18"/>
        <v>50.989010989010985</v>
      </c>
      <c r="E1211" s="11">
        <v>46.4</v>
      </c>
      <c r="F1211" s="11">
        <v>44.6</v>
      </c>
    </row>
    <row r="1212" spans="1:6" x14ac:dyDescent="0.15">
      <c r="A1212" s="8">
        <v>2012</v>
      </c>
      <c r="B1212" s="9">
        <v>41115</v>
      </c>
      <c r="C1212" s="10">
        <f>VLOOKUP(A1212,_data_elections!$A:$B,2,0)-B1212</f>
        <v>104</v>
      </c>
      <c r="D1212" s="11">
        <f t="shared" si="18"/>
        <v>50.71193866374589</v>
      </c>
      <c r="E1212" s="11">
        <v>46.3</v>
      </c>
      <c r="F1212" s="11">
        <v>45</v>
      </c>
    </row>
    <row r="1213" spans="1:6" x14ac:dyDescent="0.15">
      <c r="A1213" s="8">
        <v>2012</v>
      </c>
      <c r="B1213" s="9">
        <v>41116</v>
      </c>
      <c r="C1213" s="10">
        <f>VLOOKUP(A1213,_data_elections!$A:$B,2,0)-B1213</f>
        <v>103</v>
      </c>
      <c r="D1213" s="11">
        <f t="shared" si="18"/>
        <v>50.710382513661202</v>
      </c>
      <c r="E1213" s="11">
        <v>46.4</v>
      </c>
      <c r="F1213" s="11">
        <v>45.1</v>
      </c>
    </row>
    <row r="1214" spans="1:6" x14ac:dyDescent="0.15">
      <c r="A1214" s="8">
        <v>2012</v>
      </c>
      <c r="B1214" s="9">
        <v>41117</v>
      </c>
      <c r="C1214" s="10">
        <f>VLOOKUP(A1214,_data_elections!$A:$B,2,0)-B1214</f>
        <v>102</v>
      </c>
      <c r="D1214" s="11">
        <f t="shared" si="18"/>
        <v>50.599781897491823</v>
      </c>
      <c r="E1214" s="11">
        <v>46.4</v>
      </c>
      <c r="F1214" s="11">
        <v>45.3</v>
      </c>
    </row>
    <row r="1215" spans="1:6" x14ac:dyDescent="0.15">
      <c r="A1215" s="8">
        <v>2012</v>
      </c>
      <c r="B1215" s="9">
        <v>41118</v>
      </c>
      <c r="C1215" s="10">
        <f>VLOOKUP(A1215,_data_elections!$A:$B,2,0)-B1215</f>
        <v>101</v>
      </c>
      <c r="D1215" s="11">
        <f t="shared" si="18"/>
        <v>50.710382513661202</v>
      </c>
      <c r="E1215" s="11">
        <v>46.4</v>
      </c>
      <c r="F1215" s="11">
        <v>45.1</v>
      </c>
    </row>
    <row r="1216" spans="1:6" x14ac:dyDescent="0.15">
      <c r="A1216" s="8">
        <v>2012</v>
      </c>
      <c r="B1216" s="9">
        <v>41119</v>
      </c>
      <c r="C1216" s="10">
        <f>VLOOKUP(A1216,_data_elections!$A:$B,2,0)-B1216</f>
        <v>100</v>
      </c>
      <c r="D1216" s="11">
        <f t="shared" si="18"/>
        <v>50.873362445414848</v>
      </c>
      <c r="E1216" s="11">
        <v>46.6</v>
      </c>
      <c r="F1216" s="11">
        <v>45</v>
      </c>
    </row>
    <row r="1217" spans="1:6" x14ac:dyDescent="0.15">
      <c r="A1217" s="8">
        <v>2012</v>
      </c>
      <c r="B1217" s="9">
        <v>41120</v>
      </c>
      <c r="C1217" s="10">
        <f>VLOOKUP(A1217,_data_elections!$A:$B,2,0)-B1217</f>
        <v>99</v>
      </c>
      <c r="D1217" s="11">
        <f t="shared" si="18"/>
        <v>50.978260869565219</v>
      </c>
      <c r="E1217" s="11">
        <v>46.9</v>
      </c>
      <c r="F1217" s="11">
        <v>45.1</v>
      </c>
    </row>
    <row r="1218" spans="1:6" x14ac:dyDescent="0.15">
      <c r="A1218" s="8">
        <v>2012</v>
      </c>
      <c r="B1218" s="9">
        <v>41121</v>
      </c>
      <c r="C1218" s="10">
        <f>VLOOKUP(A1218,_data_elections!$A:$B,2,0)-B1218</f>
        <v>98</v>
      </c>
      <c r="D1218" s="11">
        <f t="shared" ref="D1218:D1281" si="19">E1218/(E1218+F1218)*100</f>
        <v>51.086956521739133</v>
      </c>
      <c r="E1218" s="11">
        <v>47</v>
      </c>
      <c r="F1218" s="11">
        <v>45</v>
      </c>
    </row>
    <row r="1219" spans="1:6" x14ac:dyDescent="0.15">
      <c r="A1219" s="8">
        <v>2012</v>
      </c>
      <c r="B1219" s="9">
        <v>41122</v>
      </c>
      <c r="C1219" s="10">
        <f>VLOOKUP(A1219,_data_elections!$A:$B,2,0)-B1219</f>
        <v>97</v>
      </c>
      <c r="D1219" s="11">
        <f t="shared" si="19"/>
        <v>51.086956521739133</v>
      </c>
      <c r="E1219" s="11">
        <v>47</v>
      </c>
      <c r="F1219" s="11">
        <v>45</v>
      </c>
    </row>
    <row r="1220" spans="1:6" x14ac:dyDescent="0.15">
      <c r="A1220" s="8">
        <v>2012</v>
      </c>
      <c r="B1220" s="9">
        <v>41123</v>
      </c>
      <c r="C1220" s="10">
        <f>VLOOKUP(A1220,_data_elections!$A:$B,2,0)-B1220</f>
        <v>96</v>
      </c>
      <c r="D1220" s="11">
        <f t="shared" si="19"/>
        <v>51.633986928104584</v>
      </c>
      <c r="E1220" s="11">
        <v>47.4</v>
      </c>
      <c r="F1220" s="11">
        <v>44.4</v>
      </c>
    </row>
    <row r="1221" spans="1:6" x14ac:dyDescent="0.15">
      <c r="A1221" s="8">
        <v>2012</v>
      </c>
      <c r="B1221" s="9">
        <v>41124</v>
      </c>
      <c r="C1221" s="10">
        <f>VLOOKUP(A1221,_data_elections!$A:$B,2,0)-B1221</f>
        <v>95</v>
      </c>
      <c r="D1221" s="11">
        <f t="shared" si="19"/>
        <v>51.468988030467891</v>
      </c>
      <c r="E1221" s="11">
        <v>47.3</v>
      </c>
      <c r="F1221" s="11">
        <v>44.6</v>
      </c>
    </row>
    <row r="1222" spans="1:6" x14ac:dyDescent="0.15">
      <c r="A1222" s="8">
        <v>2012</v>
      </c>
      <c r="B1222" s="9">
        <v>41125</v>
      </c>
      <c r="C1222" s="10">
        <f>VLOOKUP(A1222,_data_elections!$A:$B,2,0)-B1222</f>
        <v>94</v>
      </c>
      <c r="D1222" s="11">
        <f t="shared" si="19"/>
        <v>51.633986928104584</v>
      </c>
      <c r="E1222" s="11">
        <v>47.4</v>
      </c>
      <c r="F1222" s="11">
        <v>44.4</v>
      </c>
    </row>
    <row r="1223" spans="1:6" x14ac:dyDescent="0.15">
      <c r="A1223" s="8">
        <v>2012</v>
      </c>
      <c r="B1223" s="9">
        <v>41126</v>
      </c>
      <c r="C1223" s="10">
        <f>VLOOKUP(A1223,_data_elections!$A:$B,2,0)-B1223</f>
        <v>93</v>
      </c>
      <c r="D1223" s="11">
        <f t="shared" si="19"/>
        <v>51.521739130434781</v>
      </c>
      <c r="E1223" s="11">
        <v>47.4</v>
      </c>
      <c r="F1223" s="11">
        <v>44.6</v>
      </c>
    </row>
    <row r="1224" spans="1:6" x14ac:dyDescent="0.15">
      <c r="A1224" s="8">
        <v>2012</v>
      </c>
      <c r="B1224" s="9">
        <v>41127</v>
      </c>
      <c r="C1224" s="10">
        <f>VLOOKUP(A1224,_data_elections!$A:$B,2,0)-B1224</f>
        <v>92</v>
      </c>
      <c r="D1224" s="11">
        <f t="shared" si="19"/>
        <v>51.84782608695653</v>
      </c>
      <c r="E1224" s="11">
        <v>47.7</v>
      </c>
      <c r="F1224" s="11">
        <v>44.3</v>
      </c>
    </row>
    <row r="1225" spans="1:6" x14ac:dyDescent="0.15">
      <c r="A1225" s="8">
        <v>2012</v>
      </c>
      <c r="B1225" s="9">
        <v>41128</v>
      </c>
      <c r="C1225" s="10">
        <f>VLOOKUP(A1225,_data_elections!$A:$B,2,0)-B1225</f>
        <v>91</v>
      </c>
      <c r="D1225" s="11">
        <f t="shared" si="19"/>
        <v>51.908396946564885</v>
      </c>
      <c r="E1225" s="11">
        <v>47.6</v>
      </c>
      <c r="F1225" s="11">
        <v>44.1</v>
      </c>
    </row>
    <row r="1226" spans="1:6" x14ac:dyDescent="0.15">
      <c r="A1226" s="8">
        <v>2012</v>
      </c>
      <c r="B1226" s="9">
        <v>41129</v>
      </c>
      <c r="C1226" s="10">
        <f>VLOOKUP(A1226,_data_elections!$A:$B,2,0)-B1226</f>
        <v>90</v>
      </c>
      <c r="D1226" s="11">
        <f t="shared" si="19"/>
        <v>52.126499454743737</v>
      </c>
      <c r="E1226" s="11">
        <v>47.8</v>
      </c>
      <c r="F1226" s="11">
        <v>43.9</v>
      </c>
    </row>
    <row r="1227" spans="1:6" x14ac:dyDescent="0.15">
      <c r="A1227" s="8">
        <v>2012</v>
      </c>
      <c r="B1227" s="9">
        <v>41130</v>
      </c>
      <c r="C1227" s="10">
        <f>VLOOKUP(A1227,_data_elections!$A:$B,2,0)-B1227</f>
        <v>89</v>
      </c>
      <c r="D1227" s="11">
        <f t="shared" si="19"/>
        <v>52.380952380952372</v>
      </c>
      <c r="E1227" s="11">
        <v>48.4</v>
      </c>
      <c r="F1227" s="11">
        <v>44</v>
      </c>
    </row>
    <row r="1228" spans="1:6" x14ac:dyDescent="0.15">
      <c r="A1228" s="8">
        <v>2012</v>
      </c>
      <c r="B1228" s="9">
        <v>41131</v>
      </c>
      <c r="C1228" s="10">
        <f>VLOOKUP(A1228,_data_elections!$A:$B,2,0)-B1228</f>
        <v>88</v>
      </c>
      <c r="D1228" s="11">
        <f t="shared" si="19"/>
        <v>52.272727272727273</v>
      </c>
      <c r="E1228" s="11">
        <v>48.3</v>
      </c>
      <c r="F1228" s="11">
        <v>44.1</v>
      </c>
    </row>
    <row r="1229" spans="1:6" x14ac:dyDescent="0.15">
      <c r="A1229" s="8">
        <v>2012</v>
      </c>
      <c r="B1229" s="9">
        <v>41132</v>
      </c>
      <c r="C1229" s="10">
        <f>VLOOKUP(A1229,_data_elections!$A:$B,2,0)-B1229</f>
        <v>87</v>
      </c>
      <c r="D1229" s="11">
        <f t="shared" si="19"/>
        <v>52.516411378555794</v>
      </c>
      <c r="E1229" s="11">
        <v>48</v>
      </c>
      <c r="F1229" s="11">
        <v>43.4</v>
      </c>
    </row>
    <row r="1230" spans="1:6" x14ac:dyDescent="0.15">
      <c r="A1230" s="8">
        <v>2012</v>
      </c>
      <c r="B1230" s="9">
        <v>41133</v>
      </c>
      <c r="C1230" s="10">
        <f>VLOOKUP(A1230,_data_elections!$A:$B,2,0)-B1230</f>
        <v>86</v>
      </c>
      <c r="D1230" s="11">
        <f t="shared" si="19"/>
        <v>52.590959206174205</v>
      </c>
      <c r="E1230" s="11">
        <v>47.7</v>
      </c>
      <c r="F1230" s="11">
        <v>43</v>
      </c>
    </row>
    <row r="1231" spans="1:6" x14ac:dyDescent="0.15">
      <c r="A1231" s="8">
        <v>2012</v>
      </c>
      <c r="B1231" s="9">
        <v>41134</v>
      </c>
      <c r="C1231" s="10">
        <f>VLOOKUP(A1231,_data_elections!$A:$B,2,0)-B1231</f>
        <v>85</v>
      </c>
      <c r="D1231" s="11">
        <f t="shared" si="19"/>
        <v>52.188183807439827</v>
      </c>
      <c r="E1231" s="11">
        <v>47.7</v>
      </c>
      <c r="F1231" s="11">
        <v>43.7</v>
      </c>
    </row>
    <row r="1232" spans="1:6" x14ac:dyDescent="0.15">
      <c r="A1232" s="8">
        <v>2012</v>
      </c>
      <c r="B1232" s="9">
        <v>41135</v>
      </c>
      <c r="C1232" s="10">
        <f>VLOOKUP(A1232,_data_elections!$A:$B,2,0)-B1232</f>
        <v>84</v>
      </c>
      <c r="D1232" s="11">
        <f t="shared" si="19"/>
        <v>52.021857923497272</v>
      </c>
      <c r="E1232" s="11">
        <v>47.6</v>
      </c>
      <c r="F1232" s="11">
        <v>43.9</v>
      </c>
    </row>
    <row r="1233" spans="1:6" x14ac:dyDescent="0.15">
      <c r="A1233" s="8">
        <v>2012</v>
      </c>
      <c r="B1233" s="9">
        <v>41136</v>
      </c>
      <c r="C1233" s="10">
        <f>VLOOKUP(A1233,_data_elections!$A:$B,2,0)-B1233</f>
        <v>83</v>
      </c>
      <c r="D1233" s="11">
        <f t="shared" si="19"/>
        <v>51.641137855579863</v>
      </c>
      <c r="E1233" s="11">
        <v>47.2</v>
      </c>
      <c r="F1233" s="11">
        <v>44.2</v>
      </c>
    </row>
    <row r="1234" spans="1:6" x14ac:dyDescent="0.15">
      <c r="A1234" s="8">
        <v>2012</v>
      </c>
      <c r="B1234" s="9">
        <v>41137</v>
      </c>
      <c r="C1234" s="10">
        <f>VLOOKUP(A1234,_data_elections!$A:$B,2,0)-B1234</f>
        <v>82</v>
      </c>
      <c r="D1234" s="11">
        <f t="shared" si="19"/>
        <v>51.920965971459928</v>
      </c>
      <c r="E1234" s="11">
        <v>47.3</v>
      </c>
      <c r="F1234" s="11">
        <v>43.8</v>
      </c>
    </row>
    <row r="1235" spans="1:6" x14ac:dyDescent="0.15">
      <c r="A1235" s="8">
        <v>2012</v>
      </c>
      <c r="B1235" s="9">
        <v>41138</v>
      </c>
      <c r="C1235" s="10">
        <f>VLOOKUP(A1235,_data_elections!$A:$B,2,0)-B1235</f>
        <v>81</v>
      </c>
      <c r="D1235" s="11">
        <f t="shared" si="19"/>
        <v>52.131147540983612</v>
      </c>
      <c r="E1235" s="11">
        <v>47.7</v>
      </c>
      <c r="F1235" s="11">
        <v>43.8</v>
      </c>
    </row>
    <row r="1236" spans="1:6" x14ac:dyDescent="0.15">
      <c r="A1236" s="8">
        <v>2012</v>
      </c>
      <c r="B1236" s="9">
        <v>41139</v>
      </c>
      <c r="C1236" s="10">
        <f>VLOOKUP(A1236,_data_elections!$A:$B,2,0)-B1236</f>
        <v>80</v>
      </c>
      <c r="D1236" s="11">
        <f t="shared" si="19"/>
        <v>51.835853131749467</v>
      </c>
      <c r="E1236" s="11">
        <v>48</v>
      </c>
      <c r="F1236" s="11">
        <v>44.6</v>
      </c>
    </row>
    <row r="1237" spans="1:6" x14ac:dyDescent="0.15">
      <c r="A1237" s="8">
        <v>2012</v>
      </c>
      <c r="B1237" s="9">
        <v>41140</v>
      </c>
      <c r="C1237" s="10">
        <f>VLOOKUP(A1237,_data_elections!$A:$B,2,0)-B1237</f>
        <v>79</v>
      </c>
      <c r="D1237" s="11">
        <f t="shared" si="19"/>
        <v>51.843817787418658</v>
      </c>
      <c r="E1237" s="11">
        <v>47.8</v>
      </c>
      <c r="F1237" s="11">
        <v>44.4</v>
      </c>
    </row>
    <row r="1238" spans="1:6" x14ac:dyDescent="0.15">
      <c r="A1238" s="8">
        <v>2012</v>
      </c>
      <c r="B1238" s="9">
        <v>41141</v>
      </c>
      <c r="C1238" s="10">
        <f>VLOOKUP(A1238,_data_elections!$A:$B,2,0)-B1238</f>
        <v>78</v>
      </c>
      <c r="D1238" s="11">
        <f t="shared" si="19"/>
        <v>51.360174102285093</v>
      </c>
      <c r="E1238" s="11">
        <v>47.2</v>
      </c>
      <c r="F1238" s="11">
        <v>44.7</v>
      </c>
    </row>
    <row r="1239" spans="1:6" x14ac:dyDescent="0.15">
      <c r="A1239" s="8">
        <v>2012</v>
      </c>
      <c r="B1239" s="9">
        <v>41142</v>
      </c>
      <c r="C1239" s="10">
        <f>VLOOKUP(A1239,_data_elections!$A:$B,2,0)-B1239</f>
        <v>77</v>
      </c>
      <c r="D1239" s="11">
        <f t="shared" si="19"/>
        <v>51.465798045602604</v>
      </c>
      <c r="E1239" s="11">
        <v>47.4</v>
      </c>
      <c r="F1239" s="11">
        <v>44.7</v>
      </c>
    </row>
    <row r="1240" spans="1:6" x14ac:dyDescent="0.15">
      <c r="A1240" s="8">
        <v>2012</v>
      </c>
      <c r="B1240" s="9">
        <v>41143</v>
      </c>
      <c r="C1240" s="10">
        <f>VLOOKUP(A1240,_data_elections!$A:$B,2,0)-B1240</f>
        <v>76</v>
      </c>
      <c r="D1240" s="11">
        <f t="shared" si="19"/>
        <v>50.810810810810814</v>
      </c>
      <c r="E1240" s="11">
        <v>47</v>
      </c>
      <c r="F1240" s="11">
        <v>45.5</v>
      </c>
    </row>
    <row r="1241" spans="1:6" x14ac:dyDescent="0.15">
      <c r="A1241" s="8">
        <v>2012</v>
      </c>
      <c r="B1241" s="9">
        <v>41144</v>
      </c>
      <c r="C1241" s="10">
        <f>VLOOKUP(A1241,_data_elections!$A:$B,2,0)-B1241</f>
        <v>75</v>
      </c>
      <c r="D1241" s="11">
        <f t="shared" si="19"/>
        <v>50.545851528384276</v>
      </c>
      <c r="E1241" s="11">
        <v>46.3</v>
      </c>
      <c r="F1241" s="11">
        <v>45.3</v>
      </c>
    </row>
    <row r="1242" spans="1:6" x14ac:dyDescent="0.15">
      <c r="A1242" s="8">
        <v>2012</v>
      </c>
      <c r="B1242" s="9">
        <v>41145</v>
      </c>
      <c r="C1242" s="10">
        <f>VLOOKUP(A1242,_data_elections!$A:$B,2,0)-B1242</f>
        <v>74</v>
      </c>
      <c r="D1242" s="11">
        <f t="shared" si="19"/>
        <v>50.542299349240785</v>
      </c>
      <c r="E1242" s="11">
        <v>46.6</v>
      </c>
      <c r="F1242" s="11">
        <v>45.6</v>
      </c>
    </row>
    <row r="1243" spans="1:6" x14ac:dyDescent="0.15">
      <c r="A1243" s="8">
        <v>2012</v>
      </c>
      <c r="B1243" s="9">
        <v>41146</v>
      </c>
      <c r="C1243" s="10">
        <f>VLOOKUP(A1243,_data_elections!$A:$B,2,0)-B1243</f>
        <v>73</v>
      </c>
      <c r="D1243" s="11">
        <f t="shared" si="19"/>
        <v>50.704225352112672</v>
      </c>
      <c r="E1243" s="11">
        <v>46.8</v>
      </c>
      <c r="F1243" s="11">
        <v>45.5</v>
      </c>
    </row>
    <row r="1244" spans="1:6" x14ac:dyDescent="0.15">
      <c r="A1244" s="8">
        <v>2012</v>
      </c>
      <c r="B1244" s="9">
        <v>41147</v>
      </c>
      <c r="C1244" s="10">
        <f>VLOOKUP(A1244,_data_elections!$A:$B,2,0)-B1244</f>
        <v>72</v>
      </c>
      <c r="D1244" s="11">
        <f t="shared" si="19"/>
        <v>50.757575757575758</v>
      </c>
      <c r="E1244" s="11">
        <v>46.9</v>
      </c>
      <c r="F1244" s="11">
        <v>45.5</v>
      </c>
    </row>
    <row r="1245" spans="1:6" x14ac:dyDescent="0.15">
      <c r="A1245" s="8">
        <v>2012</v>
      </c>
      <c r="B1245" s="9">
        <v>41148</v>
      </c>
      <c r="C1245" s="10">
        <f>VLOOKUP(A1245,_data_elections!$A:$B,2,0)-B1245</f>
        <v>71</v>
      </c>
      <c r="D1245" s="11">
        <f t="shared" si="19"/>
        <v>50.594594594594589</v>
      </c>
      <c r="E1245" s="11">
        <v>46.8</v>
      </c>
      <c r="F1245" s="11">
        <v>45.7</v>
      </c>
    </row>
    <row r="1246" spans="1:6" x14ac:dyDescent="0.15">
      <c r="A1246" s="8">
        <v>2012</v>
      </c>
      <c r="B1246" s="9">
        <v>41149</v>
      </c>
      <c r="C1246" s="10">
        <f>VLOOKUP(A1246,_data_elections!$A:$B,2,0)-B1246</f>
        <v>70</v>
      </c>
      <c r="D1246" s="11">
        <f t="shared" si="19"/>
        <v>50.541125541125545</v>
      </c>
      <c r="E1246" s="11">
        <v>46.7</v>
      </c>
      <c r="F1246" s="11">
        <v>45.7</v>
      </c>
    </row>
    <row r="1247" spans="1:6" x14ac:dyDescent="0.15">
      <c r="A1247" s="8">
        <v>2012</v>
      </c>
      <c r="B1247" s="9">
        <v>41150</v>
      </c>
      <c r="C1247" s="10">
        <f>VLOOKUP(A1247,_data_elections!$A:$B,2,0)-B1247</f>
        <v>69</v>
      </c>
      <c r="D1247" s="11">
        <f t="shared" si="19"/>
        <v>50.594594594594589</v>
      </c>
      <c r="E1247" s="11">
        <v>46.8</v>
      </c>
      <c r="F1247" s="11">
        <v>45.7</v>
      </c>
    </row>
    <row r="1248" spans="1:6" x14ac:dyDescent="0.15">
      <c r="A1248" s="8">
        <v>2012</v>
      </c>
      <c r="B1248" s="9">
        <v>41151</v>
      </c>
      <c r="C1248" s="10">
        <f>VLOOKUP(A1248,_data_elections!$A:$B,2,0)-B1248</f>
        <v>68</v>
      </c>
      <c r="D1248" s="11">
        <f t="shared" si="19"/>
        <v>50.324675324675319</v>
      </c>
      <c r="E1248" s="11">
        <v>46.5</v>
      </c>
      <c r="F1248" s="11">
        <v>45.9</v>
      </c>
    </row>
    <row r="1249" spans="1:6" x14ac:dyDescent="0.15">
      <c r="A1249" s="8">
        <v>2012</v>
      </c>
      <c r="B1249" s="9">
        <v>41152</v>
      </c>
      <c r="C1249" s="10">
        <f>VLOOKUP(A1249,_data_elections!$A:$B,2,0)-B1249</f>
        <v>67</v>
      </c>
      <c r="D1249" s="11">
        <f t="shared" si="19"/>
        <v>50.270855904658717</v>
      </c>
      <c r="E1249" s="11">
        <v>46.4</v>
      </c>
      <c r="F1249" s="11">
        <v>45.9</v>
      </c>
    </row>
    <row r="1250" spans="1:6" x14ac:dyDescent="0.15">
      <c r="A1250" s="8">
        <v>2012</v>
      </c>
      <c r="B1250" s="9">
        <v>41153</v>
      </c>
      <c r="C1250" s="10">
        <f>VLOOKUP(A1250,_data_elections!$A:$B,2,0)-B1250</f>
        <v>66</v>
      </c>
      <c r="D1250" s="11">
        <f t="shared" si="19"/>
        <v>50.162162162162161</v>
      </c>
      <c r="E1250" s="11">
        <v>46.4</v>
      </c>
      <c r="F1250" s="11">
        <v>46.1</v>
      </c>
    </row>
    <row r="1251" spans="1:6" x14ac:dyDescent="0.15">
      <c r="A1251" s="8">
        <v>2012</v>
      </c>
      <c r="B1251" s="9">
        <v>41154</v>
      </c>
      <c r="C1251" s="10">
        <f>VLOOKUP(A1251,_data_elections!$A:$B,2,0)-B1251</f>
        <v>65</v>
      </c>
      <c r="D1251" s="11">
        <f t="shared" si="19"/>
        <v>50.053937432578209</v>
      </c>
      <c r="E1251" s="11">
        <v>46.4</v>
      </c>
      <c r="F1251" s="11">
        <v>46.3</v>
      </c>
    </row>
    <row r="1252" spans="1:6" x14ac:dyDescent="0.15">
      <c r="A1252" s="8">
        <v>2012</v>
      </c>
      <c r="B1252" s="9">
        <v>41155</v>
      </c>
      <c r="C1252" s="10">
        <f>VLOOKUP(A1252,_data_elections!$A:$B,2,0)-B1252</f>
        <v>64</v>
      </c>
      <c r="D1252" s="11">
        <f t="shared" si="19"/>
        <v>50</v>
      </c>
      <c r="E1252" s="11">
        <v>46.4</v>
      </c>
      <c r="F1252" s="11">
        <v>46.4</v>
      </c>
    </row>
    <row r="1253" spans="1:6" x14ac:dyDescent="0.15">
      <c r="A1253" s="8">
        <v>2012</v>
      </c>
      <c r="B1253" s="9">
        <v>41156</v>
      </c>
      <c r="C1253" s="10">
        <f>VLOOKUP(A1253,_data_elections!$A:$B,2,0)-B1253</f>
        <v>63</v>
      </c>
      <c r="D1253" s="11">
        <f t="shared" si="19"/>
        <v>50.053475935828871</v>
      </c>
      <c r="E1253" s="11">
        <v>46.8</v>
      </c>
      <c r="F1253" s="11">
        <v>46.7</v>
      </c>
    </row>
    <row r="1254" spans="1:6" x14ac:dyDescent="0.15">
      <c r="A1254" s="8">
        <v>2012</v>
      </c>
      <c r="B1254" s="9">
        <v>41157</v>
      </c>
      <c r="C1254" s="10">
        <f>VLOOKUP(A1254,_data_elections!$A:$B,2,0)-B1254</f>
        <v>62</v>
      </c>
      <c r="D1254" s="11">
        <f t="shared" si="19"/>
        <v>50</v>
      </c>
      <c r="E1254" s="11">
        <v>46.8</v>
      </c>
      <c r="F1254" s="11">
        <v>46.8</v>
      </c>
    </row>
    <row r="1255" spans="1:6" x14ac:dyDescent="0.15">
      <c r="A1255" s="8">
        <v>2012</v>
      </c>
      <c r="B1255" s="9">
        <v>41158</v>
      </c>
      <c r="C1255" s="10">
        <f>VLOOKUP(A1255,_data_elections!$A:$B,2,0)-B1255</f>
        <v>61</v>
      </c>
      <c r="D1255" s="11">
        <f t="shared" si="19"/>
        <v>50</v>
      </c>
      <c r="E1255" s="11">
        <v>46.7</v>
      </c>
      <c r="F1255" s="11">
        <v>46.7</v>
      </c>
    </row>
    <row r="1256" spans="1:6" x14ac:dyDescent="0.15">
      <c r="A1256" s="8">
        <v>2012</v>
      </c>
      <c r="B1256" s="9">
        <v>41159</v>
      </c>
      <c r="C1256" s="10">
        <f>VLOOKUP(A1256,_data_elections!$A:$B,2,0)-B1256</f>
        <v>60</v>
      </c>
      <c r="D1256" s="11">
        <f t="shared" si="19"/>
        <v>50.375133976420152</v>
      </c>
      <c r="E1256" s="11">
        <v>47</v>
      </c>
      <c r="F1256" s="11">
        <v>46.3</v>
      </c>
    </row>
    <row r="1257" spans="1:6" x14ac:dyDescent="0.15">
      <c r="A1257" s="8">
        <v>2012</v>
      </c>
      <c r="B1257" s="9">
        <v>41160</v>
      </c>
      <c r="C1257" s="10">
        <f>VLOOKUP(A1257,_data_elections!$A:$B,2,0)-B1257</f>
        <v>59</v>
      </c>
      <c r="D1257" s="11">
        <f t="shared" si="19"/>
        <v>50.696677384780273</v>
      </c>
      <c r="E1257" s="11">
        <v>47.3</v>
      </c>
      <c r="F1257" s="11">
        <v>46</v>
      </c>
    </row>
    <row r="1258" spans="1:6" x14ac:dyDescent="0.15">
      <c r="A1258" s="8">
        <v>2012</v>
      </c>
      <c r="B1258" s="9">
        <v>41161</v>
      </c>
      <c r="C1258" s="10">
        <f>VLOOKUP(A1258,_data_elections!$A:$B,2,0)-B1258</f>
        <v>58</v>
      </c>
      <c r="D1258" s="11">
        <f t="shared" si="19"/>
        <v>50.959488272921106</v>
      </c>
      <c r="E1258" s="11">
        <v>47.8</v>
      </c>
      <c r="F1258" s="11">
        <v>46</v>
      </c>
    </row>
    <row r="1259" spans="1:6" x14ac:dyDescent="0.15">
      <c r="A1259" s="8">
        <v>2012</v>
      </c>
      <c r="B1259" s="9">
        <v>41162</v>
      </c>
      <c r="C1259" s="10">
        <f>VLOOKUP(A1259,_data_elections!$A:$B,2,0)-B1259</f>
        <v>57</v>
      </c>
      <c r="D1259" s="11">
        <f t="shared" si="19"/>
        <v>51.547491995731065</v>
      </c>
      <c r="E1259" s="11">
        <v>48.3</v>
      </c>
      <c r="F1259" s="11">
        <v>45.4</v>
      </c>
    </row>
    <row r="1260" spans="1:6" x14ac:dyDescent="0.15">
      <c r="A1260" s="8">
        <v>2012</v>
      </c>
      <c r="B1260" s="9">
        <v>41163</v>
      </c>
      <c r="C1260" s="10">
        <f>VLOOKUP(A1260,_data_elections!$A:$B,2,0)-B1260</f>
        <v>56</v>
      </c>
      <c r="D1260" s="11">
        <f t="shared" si="19"/>
        <v>51.906779661016941</v>
      </c>
      <c r="E1260" s="11">
        <v>49</v>
      </c>
      <c r="F1260" s="11">
        <v>45.4</v>
      </c>
    </row>
    <row r="1261" spans="1:6" x14ac:dyDescent="0.15">
      <c r="A1261" s="8">
        <v>2012</v>
      </c>
      <c r="B1261" s="9">
        <v>41164</v>
      </c>
      <c r="C1261" s="10">
        <f>VLOOKUP(A1261,_data_elections!$A:$B,2,0)-B1261</f>
        <v>55</v>
      </c>
      <c r="D1261" s="11">
        <f t="shared" si="19"/>
        <v>51.875669882100752</v>
      </c>
      <c r="E1261" s="11">
        <v>48.4</v>
      </c>
      <c r="F1261" s="11">
        <v>44.9</v>
      </c>
    </row>
    <row r="1262" spans="1:6" x14ac:dyDescent="0.15">
      <c r="A1262" s="8">
        <v>2012</v>
      </c>
      <c r="B1262" s="9">
        <v>41165</v>
      </c>
      <c r="C1262" s="10">
        <f>VLOOKUP(A1262,_data_elections!$A:$B,2,0)-B1262</f>
        <v>54</v>
      </c>
      <c r="D1262" s="11">
        <f t="shared" si="19"/>
        <v>51.859723698193413</v>
      </c>
      <c r="E1262" s="11">
        <v>48.8</v>
      </c>
      <c r="F1262" s="11">
        <v>45.3</v>
      </c>
    </row>
    <row r="1263" spans="1:6" x14ac:dyDescent="0.15">
      <c r="A1263" s="8">
        <v>2012</v>
      </c>
      <c r="B1263" s="9">
        <v>41166</v>
      </c>
      <c r="C1263" s="10">
        <f>VLOOKUP(A1263,_data_elections!$A:$B,2,0)-B1263</f>
        <v>53</v>
      </c>
      <c r="D1263" s="11">
        <f t="shared" si="19"/>
        <v>51.647183846971309</v>
      </c>
      <c r="E1263" s="11">
        <v>48.6</v>
      </c>
      <c r="F1263" s="11">
        <v>45.5</v>
      </c>
    </row>
    <row r="1264" spans="1:6" x14ac:dyDescent="0.15">
      <c r="A1264" s="8">
        <v>2012</v>
      </c>
      <c r="B1264" s="9">
        <v>41167</v>
      </c>
      <c r="C1264" s="10">
        <f>VLOOKUP(A1264,_data_elections!$A:$B,2,0)-B1264</f>
        <v>52</v>
      </c>
      <c r="D1264" s="11">
        <f t="shared" si="19"/>
        <v>51.643690349946972</v>
      </c>
      <c r="E1264" s="11">
        <v>48.7</v>
      </c>
      <c r="F1264" s="11">
        <v>45.6</v>
      </c>
    </row>
    <row r="1265" spans="1:6" x14ac:dyDescent="0.15">
      <c r="A1265" s="8">
        <v>2012</v>
      </c>
      <c r="B1265" s="9">
        <v>41168</v>
      </c>
      <c r="C1265" s="10">
        <f>VLOOKUP(A1265,_data_elections!$A:$B,2,0)-B1265</f>
        <v>51</v>
      </c>
      <c r="D1265" s="11">
        <f t="shared" si="19"/>
        <v>51.647183846971309</v>
      </c>
      <c r="E1265" s="11">
        <v>48.6</v>
      </c>
      <c r="F1265" s="11">
        <v>45.5</v>
      </c>
    </row>
    <row r="1266" spans="1:6" x14ac:dyDescent="0.15">
      <c r="A1266" s="8">
        <v>2012</v>
      </c>
      <c r="B1266" s="9">
        <v>41169</v>
      </c>
      <c r="C1266" s="10">
        <f>VLOOKUP(A1266,_data_elections!$A:$B,2,0)-B1266</f>
        <v>50</v>
      </c>
      <c r="D1266" s="11">
        <f t="shared" si="19"/>
        <v>51.595744680851062</v>
      </c>
      <c r="E1266" s="11">
        <v>48.5</v>
      </c>
      <c r="F1266" s="11">
        <v>45.5</v>
      </c>
    </row>
    <row r="1267" spans="1:6" x14ac:dyDescent="0.15">
      <c r="A1267" s="8">
        <v>2012</v>
      </c>
      <c r="B1267" s="9">
        <v>41170</v>
      </c>
      <c r="C1267" s="10">
        <f>VLOOKUP(A1267,_data_elections!$A:$B,2,0)-B1267</f>
        <v>49</v>
      </c>
      <c r="D1267" s="11">
        <f t="shared" si="19"/>
        <v>51.498929336188439</v>
      </c>
      <c r="E1267" s="11">
        <v>48.1</v>
      </c>
      <c r="F1267" s="11">
        <v>45.3</v>
      </c>
    </row>
    <row r="1268" spans="1:6" x14ac:dyDescent="0.15">
      <c r="A1268" s="8">
        <v>2012</v>
      </c>
      <c r="B1268" s="9">
        <v>41171</v>
      </c>
      <c r="C1268" s="10">
        <f>VLOOKUP(A1268,_data_elections!$A:$B,2,0)-B1268</f>
        <v>48</v>
      </c>
      <c r="D1268" s="11">
        <f t="shared" si="19"/>
        <v>51.55080213903743</v>
      </c>
      <c r="E1268" s="11">
        <v>48.2</v>
      </c>
      <c r="F1268" s="11">
        <v>45.3</v>
      </c>
    </row>
    <row r="1269" spans="1:6" x14ac:dyDescent="0.15">
      <c r="A1269" s="8">
        <v>2012</v>
      </c>
      <c r="B1269" s="9">
        <v>41172</v>
      </c>
      <c r="C1269" s="10">
        <f>VLOOKUP(A1269,_data_elections!$A:$B,2,0)-B1269</f>
        <v>47</v>
      </c>
      <c r="D1269" s="11">
        <f t="shared" si="19"/>
        <v>51.657754010695186</v>
      </c>
      <c r="E1269" s="11">
        <v>48.3</v>
      </c>
      <c r="F1269" s="11">
        <v>45.2</v>
      </c>
    </row>
    <row r="1270" spans="1:6" x14ac:dyDescent="0.15">
      <c r="A1270" s="8">
        <v>2012</v>
      </c>
      <c r="B1270" s="9">
        <v>41173</v>
      </c>
      <c r="C1270" s="10">
        <f>VLOOKUP(A1270,_data_elections!$A:$B,2,0)-B1270</f>
        <v>46</v>
      </c>
      <c r="D1270" s="11">
        <f t="shared" si="19"/>
        <v>51.88781014023732</v>
      </c>
      <c r="E1270" s="11">
        <v>48.1</v>
      </c>
      <c r="F1270" s="11">
        <v>44.6</v>
      </c>
    </row>
    <row r="1271" spans="1:6" x14ac:dyDescent="0.15">
      <c r="A1271" s="8">
        <v>2012</v>
      </c>
      <c r="B1271" s="9">
        <v>41174</v>
      </c>
      <c r="C1271" s="10">
        <f>VLOOKUP(A1271,_data_elections!$A:$B,2,0)-B1271</f>
        <v>45</v>
      </c>
      <c r="D1271" s="11">
        <f t="shared" si="19"/>
        <v>51.776103336921423</v>
      </c>
      <c r="E1271" s="11">
        <v>48.1</v>
      </c>
      <c r="F1271" s="11">
        <v>44.8</v>
      </c>
    </row>
    <row r="1272" spans="1:6" x14ac:dyDescent="0.15">
      <c r="A1272" s="8">
        <v>2012</v>
      </c>
      <c r="B1272" s="9">
        <v>41175</v>
      </c>
      <c r="C1272" s="10">
        <f>VLOOKUP(A1272,_data_elections!$A:$B,2,0)-B1272</f>
        <v>44</v>
      </c>
      <c r="D1272" s="11">
        <f t="shared" si="19"/>
        <v>51.991388589881581</v>
      </c>
      <c r="E1272" s="11">
        <v>48.3</v>
      </c>
      <c r="F1272" s="11">
        <v>44.6</v>
      </c>
    </row>
    <row r="1273" spans="1:6" x14ac:dyDescent="0.15">
      <c r="A1273" s="8">
        <v>2012</v>
      </c>
      <c r="B1273" s="9">
        <v>41176</v>
      </c>
      <c r="C1273" s="10">
        <f>VLOOKUP(A1273,_data_elections!$A:$B,2,0)-B1273</f>
        <v>43</v>
      </c>
      <c r="D1273" s="11">
        <f t="shared" si="19"/>
        <v>51.978609625668447</v>
      </c>
      <c r="E1273" s="11">
        <v>48.6</v>
      </c>
      <c r="F1273" s="11">
        <v>44.9</v>
      </c>
    </row>
    <row r="1274" spans="1:6" x14ac:dyDescent="0.15">
      <c r="A1274" s="8">
        <v>2012</v>
      </c>
      <c r="B1274" s="9">
        <v>41177</v>
      </c>
      <c r="C1274" s="10">
        <f>VLOOKUP(A1274,_data_elections!$A:$B,2,0)-B1274</f>
        <v>42</v>
      </c>
      <c r="D1274" s="11">
        <f t="shared" si="19"/>
        <v>52.145922746781117</v>
      </c>
      <c r="E1274" s="11">
        <v>48.6</v>
      </c>
      <c r="F1274" s="11">
        <v>44.6</v>
      </c>
    </row>
    <row r="1275" spans="1:6" x14ac:dyDescent="0.15">
      <c r="A1275" s="8">
        <v>2012</v>
      </c>
      <c r="B1275" s="9">
        <v>41178</v>
      </c>
      <c r="C1275" s="10">
        <f>VLOOKUP(A1275,_data_elections!$A:$B,2,0)-B1275</f>
        <v>41</v>
      </c>
      <c r="D1275" s="11">
        <f t="shared" si="19"/>
        <v>52.13219616204691</v>
      </c>
      <c r="E1275" s="11">
        <v>48.9</v>
      </c>
      <c r="F1275" s="11">
        <v>44.9</v>
      </c>
    </row>
    <row r="1276" spans="1:6" x14ac:dyDescent="0.15">
      <c r="A1276" s="8">
        <v>2012</v>
      </c>
      <c r="B1276" s="9">
        <v>41179</v>
      </c>
      <c r="C1276" s="10">
        <f>VLOOKUP(A1276,_data_elections!$A:$B,2,0)-B1276</f>
        <v>40</v>
      </c>
      <c r="D1276" s="11">
        <f t="shared" si="19"/>
        <v>52.145922746781117</v>
      </c>
      <c r="E1276" s="11">
        <v>48.6</v>
      </c>
      <c r="F1276" s="11">
        <v>44.6</v>
      </c>
    </row>
    <row r="1277" spans="1:6" x14ac:dyDescent="0.15">
      <c r="A1277" s="8">
        <v>2012</v>
      </c>
      <c r="B1277" s="9">
        <v>41180</v>
      </c>
      <c r="C1277" s="10">
        <f>VLOOKUP(A1277,_data_elections!$A:$B,2,0)-B1277</f>
        <v>39</v>
      </c>
      <c r="D1277" s="11">
        <f t="shared" si="19"/>
        <v>52.197213290460873</v>
      </c>
      <c r="E1277" s="11">
        <v>48.7</v>
      </c>
      <c r="F1277" s="11">
        <v>44.6</v>
      </c>
    </row>
    <row r="1278" spans="1:6" x14ac:dyDescent="0.15">
      <c r="A1278" s="8">
        <v>2012</v>
      </c>
      <c r="B1278" s="9">
        <v>41181</v>
      </c>
      <c r="C1278" s="10">
        <f>VLOOKUP(A1278,_data_elections!$A:$B,2,0)-B1278</f>
        <v>38</v>
      </c>
      <c r="D1278" s="11">
        <f t="shared" si="19"/>
        <v>52.299465240641709</v>
      </c>
      <c r="E1278" s="11">
        <v>48.9</v>
      </c>
      <c r="F1278" s="11">
        <v>44.6</v>
      </c>
    </row>
    <row r="1279" spans="1:6" x14ac:dyDescent="0.15">
      <c r="A1279" s="8">
        <v>2012</v>
      </c>
      <c r="B1279" s="9">
        <v>41182</v>
      </c>
      <c r="C1279" s="10">
        <f>VLOOKUP(A1279,_data_elections!$A:$B,2,0)-B1279</f>
        <v>37</v>
      </c>
      <c r="D1279" s="11">
        <f t="shared" si="19"/>
        <v>52.197213290460873</v>
      </c>
      <c r="E1279" s="11">
        <v>48.7</v>
      </c>
      <c r="F1279" s="11">
        <v>44.6</v>
      </c>
    </row>
    <row r="1280" spans="1:6" x14ac:dyDescent="0.15">
      <c r="A1280" s="8">
        <v>2012</v>
      </c>
      <c r="B1280" s="9">
        <v>41183</v>
      </c>
      <c r="C1280" s="10">
        <f>VLOOKUP(A1280,_data_elections!$A:$B,2,0)-B1280</f>
        <v>36</v>
      </c>
      <c r="D1280" s="11">
        <f t="shared" si="19"/>
        <v>52.114164904862584</v>
      </c>
      <c r="E1280" s="11">
        <v>49.3</v>
      </c>
      <c r="F1280" s="11">
        <v>45.3</v>
      </c>
    </row>
    <row r="1281" spans="1:6" x14ac:dyDescent="0.15">
      <c r="A1281" s="8">
        <v>2012</v>
      </c>
      <c r="B1281" s="9">
        <v>41184</v>
      </c>
      <c r="C1281" s="10">
        <f>VLOOKUP(A1281,_data_elections!$A:$B,2,0)-B1281</f>
        <v>35</v>
      </c>
      <c r="D1281" s="11">
        <f t="shared" si="19"/>
        <v>51.74234424498416</v>
      </c>
      <c r="E1281" s="11">
        <v>49</v>
      </c>
      <c r="F1281" s="11">
        <v>45.7</v>
      </c>
    </row>
    <row r="1282" spans="1:6" x14ac:dyDescent="0.15">
      <c r="A1282" s="8">
        <v>2012</v>
      </c>
      <c r="B1282" s="9">
        <v>41185</v>
      </c>
      <c r="C1282" s="10">
        <f>VLOOKUP(A1282,_data_elections!$A:$B,2,0)-B1282</f>
        <v>34</v>
      </c>
      <c r="D1282" s="11">
        <f t="shared" ref="D1282:D1345" si="20">E1282/(E1282+F1282)*100</f>
        <v>51.629863301787594</v>
      </c>
      <c r="E1282" s="11">
        <v>49.1</v>
      </c>
      <c r="F1282" s="11">
        <v>46</v>
      </c>
    </row>
    <row r="1283" spans="1:6" x14ac:dyDescent="0.15">
      <c r="A1283" s="8">
        <v>2012</v>
      </c>
      <c r="B1283" s="9">
        <v>41186</v>
      </c>
      <c r="C1283" s="10">
        <f>VLOOKUP(A1283,_data_elections!$A:$B,2,0)-B1283</f>
        <v>33</v>
      </c>
      <c r="D1283" s="11">
        <f t="shared" si="20"/>
        <v>51.629863301787594</v>
      </c>
      <c r="E1283" s="11">
        <v>49.1</v>
      </c>
      <c r="F1283" s="11">
        <v>46</v>
      </c>
    </row>
    <row r="1284" spans="1:6" x14ac:dyDescent="0.15">
      <c r="A1284" s="8">
        <v>2012</v>
      </c>
      <c r="B1284" s="9">
        <v>41187</v>
      </c>
      <c r="C1284" s="10">
        <f>VLOOKUP(A1284,_data_elections!$A:$B,2,0)-B1284</f>
        <v>32</v>
      </c>
      <c r="D1284" s="11">
        <f t="shared" si="20"/>
        <v>51.36268343815513</v>
      </c>
      <c r="E1284" s="11">
        <v>49</v>
      </c>
      <c r="F1284" s="11">
        <v>46.4</v>
      </c>
    </row>
    <row r="1285" spans="1:6" x14ac:dyDescent="0.15">
      <c r="A1285" s="8">
        <v>2012</v>
      </c>
      <c r="B1285" s="9">
        <v>41188</v>
      </c>
      <c r="C1285" s="10">
        <f>VLOOKUP(A1285,_data_elections!$A:$B,2,0)-B1285</f>
        <v>31</v>
      </c>
      <c r="D1285" s="11">
        <f t="shared" si="20"/>
        <v>50.733752620545069</v>
      </c>
      <c r="E1285" s="11">
        <v>48.4</v>
      </c>
      <c r="F1285" s="11">
        <v>47</v>
      </c>
    </row>
    <row r="1286" spans="1:6" x14ac:dyDescent="0.15">
      <c r="A1286" s="8">
        <v>2012</v>
      </c>
      <c r="B1286" s="9">
        <v>41189</v>
      </c>
      <c r="C1286" s="10">
        <f>VLOOKUP(A1286,_data_elections!$A:$B,2,0)-B1286</f>
        <v>30</v>
      </c>
      <c r="D1286" s="11">
        <f t="shared" si="20"/>
        <v>50.733752620545069</v>
      </c>
      <c r="E1286" s="11">
        <v>48.4</v>
      </c>
      <c r="F1286" s="11">
        <v>47</v>
      </c>
    </row>
    <row r="1287" spans="1:6" x14ac:dyDescent="0.15">
      <c r="A1287" s="8">
        <v>2012</v>
      </c>
      <c r="B1287" s="9">
        <v>41190</v>
      </c>
      <c r="C1287" s="10">
        <f>VLOOKUP(A1287,_data_elections!$A:$B,2,0)-B1287</f>
        <v>29</v>
      </c>
      <c r="D1287" s="11">
        <f t="shared" si="20"/>
        <v>50.262329485834215</v>
      </c>
      <c r="E1287" s="11">
        <v>47.9</v>
      </c>
      <c r="F1287" s="11">
        <v>47.4</v>
      </c>
    </row>
    <row r="1288" spans="1:6" x14ac:dyDescent="0.15">
      <c r="A1288" s="8">
        <v>2012</v>
      </c>
      <c r="B1288" s="9">
        <v>41191</v>
      </c>
      <c r="C1288" s="10">
        <f>VLOOKUP(A1288,_data_elections!$A:$B,2,0)-B1288</f>
        <v>28</v>
      </c>
      <c r="D1288" s="11">
        <f t="shared" si="20"/>
        <v>49.632738719832112</v>
      </c>
      <c r="E1288" s="11">
        <v>47.3</v>
      </c>
      <c r="F1288" s="11">
        <v>48</v>
      </c>
    </row>
    <row r="1289" spans="1:6" x14ac:dyDescent="0.15">
      <c r="A1289" s="8">
        <v>2012</v>
      </c>
      <c r="B1289" s="9">
        <v>41192</v>
      </c>
      <c r="C1289" s="10">
        <f>VLOOKUP(A1289,_data_elections!$A:$B,2,0)-B1289</f>
        <v>27</v>
      </c>
      <c r="D1289" s="11">
        <f t="shared" si="20"/>
        <v>49.199573105656356</v>
      </c>
      <c r="E1289" s="11">
        <v>46.1</v>
      </c>
      <c r="F1289" s="11">
        <v>47.6</v>
      </c>
    </row>
    <row r="1290" spans="1:6" x14ac:dyDescent="0.15">
      <c r="A1290" s="8">
        <v>2012</v>
      </c>
      <c r="B1290" s="9">
        <v>41193</v>
      </c>
      <c r="C1290" s="10">
        <f>VLOOKUP(A1290,_data_elections!$A:$B,2,0)-B1290</f>
        <v>26</v>
      </c>
      <c r="D1290" s="11">
        <f t="shared" si="20"/>
        <v>49.62566844919786</v>
      </c>
      <c r="E1290" s="11">
        <v>46.4</v>
      </c>
      <c r="F1290" s="11">
        <v>47.1</v>
      </c>
    </row>
    <row r="1291" spans="1:6" x14ac:dyDescent="0.15">
      <c r="A1291" s="8">
        <v>2012</v>
      </c>
      <c r="B1291" s="9">
        <v>41194</v>
      </c>
      <c r="C1291" s="10">
        <f>VLOOKUP(A1291,_data_elections!$A:$B,2,0)-B1291</f>
        <v>25</v>
      </c>
      <c r="D1291" s="11">
        <f t="shared" si="20"/>
        <v>49.465811965811966</v>
      </c>
      <c r="E1291" s="11">
        <v>46.3</v>
      </c>
      <c r="F1291" s="11">
        <v>47.3</v>
      </c>
    </row>
    <row r="1292" spans="1:6" x14ac:dyDescent="0.15">
      <c r="A1292" s="8">
        <v>2012</v>
      </c>
      <c r="B1292" s="9">
        <v>41195</v>
      </c>
      <c r="C1292" s="10">
        <f>VLOOKUP(A1292,_data_elections!$A:$B,2,0)-B1292</f>
        <v>24</v>
      </c>
      <c r="D1292" s="11">
        <f t="shared" si="20"/>
        <v>49.303322615219727</v>
      </c>
      <c r="E1292" s="11">
        <v>46</v>
      </c>
      <c r="F1292" s="11">
        <v>47.3</v>
      </c>
    </row>
    <row r="1293" spans="1:6" x14ac:dyDescent="0.15">
      <c r="A1293" s="8">
        <v>2012</v>
      </c>
      <c r="B1293" s="9">
        <v>41196</v>
      </c>
      <c r="C1293" s="10">
        <f>VLOOKUP(A1293,_data_elections!$A:$B,2,0)-B1293</f>
        <v>23</v>
      </c>
      <c r="D1293" s="11">
        <f t="shared" si="20"/>
        <v>49.466950959488273</v>
      </c>
      <c r="E1293" s="11">
        <v>46.4</v>
      </c>
      <c r="F1293" s="11">
        <v>47.4</v>
      </c>
    </row>
    <row r="1294" spans="1:6" x14ac:dyDescent="0.15">
      <c r="A1294" s="8">
        <v>2012</v>
      </c>
      <c r="B1294" s="9">
        <v>41197</v>
      </c>
      <c r="C1294" s="10">
        <f>VLOOKUP(A1294,_data_elections!$A:$B,2,0)-B1294</f>
        <v>22</v>
      </c>
      <c r="D1294" s="11">
        <f t="shared" si="20"/>
        <v>49.947201689545942</v>
      </c>
      <c r="E1294" s="11">
        <v>47.3</v>
      </c>
      <c r="F1294" s="11">
        <v>47.4</v>
      </c>
    </row>
    <row r="1295" spans="1:6" x14ac:dyDescent="0.15">
      <c r="A1295" s="8">
        <v>2012</v>
      </c>
      <c r="B1295" s="9">
        <v>41198</v>
      </c>
      <c r="C1295" s="10">
        <f>VLOOKUP(A1295,_data_elections!$A:$B,2,0)-B1295</f>
        <v>21</v>
      </c>
      <c r="D1295" s="11">
        <f t="shared" si="20"/>
        <v>49.788135593220332</v>
      </c>
      <c r="E1295" s="11">
        <v>47</v>
      </c>
      <c r="F1295" s="11">
        <v>47.4</v>
      </c>
    </row>
    <row r="1296" spans="1:6" x14ac:dyDescent="0.15">
      <c r="A1296" s="8">
        <v>2012</v>
      </c>
      <c r="B1296" s="9">
        <v>41199</v>
      </c>
      <c r="C1296" s="10">
        <f>VLOOKUP(A1296,_data_elections!$A:$B,2,0)-B1296</f>
        <v>20</v>
      </c>
      <c r="D1296" s="11">
        <f t="shared" si="20"/>
        <v>49.788135593220332</v>
      </c>
      <c r="E1296" s="11">
        <v>47</v>
      </c>
      <c r="F1296" s="11">
        <v>47.4</v>
      </c>
    </row>
    <row r="1297" spans="1:6" x14ac:dyDescent="0.15">
      <c r="A1297" s="8">
        <v>2012</v>
      </c>
      <c r="B1297" s="9">
        <v>41200</v>
      </c>
      <c r="C1297" s="10">
        <f>VLOOKUP(A1297,_data_elections!$A:$B,2,0)-B1297</f>
        <v>19</v>
      </c>
      <c r="D1297" s="11">
        <f t="shared" si="20"/>
        <v>49.470338983050851</v>
      </c>
      <c r="E1297" s="11">
        <v>46.7</v>
      </c>
      <c r="F1297" s="11">
        <v>47.7</v>
      </c>
    </row>
    <row r="1298" spans="1:6" x14ac:dyDescent="0.15">
      <c r="A1298" s="8">
        <v>2012</v>
      </c>
      <c r="B1298" s="9">
        <v>41201</v>
      </c>
      <c r="C1298" s="10">
        <f>VLOOKUP(A1298,_data_elections!$A:$B,2,0)-B1298</f>
        <v>18</v>
      </c>
      <c r="D1298" s="11">
        <f t="shared" si="20"/>
        <v>50.053134962805537</v>
      </c>
      <c r="E1298" s="11">
        <v>47.1</v>
      </c>
      <c r="F1298" s="11">
        <v>47</v>
      </c>
    </row>
    <row r="1299" spans="1:6" x14ac:dyDescent="0.15">
      <c r="A1299" s="8">
        <v>2012</v>
      </c>
      <c r="B1299" s="9">
        <v>41202</v>
      </c>
      <c r="C1299" s="10">
        <f>VLOOKUP(A1299,_data_elections!$A:$B,2,0)-B1299</f>
        <v>17</v>
      </c>
      <c r="D1299" s="11">
        <f t="shared" si="20"/>
        <v>50.053134962805537</v>
      </c>
      <c r="E1299" s="11">
        <v>47.1</v>
      </c>
      <c r="F1299" s="11">
        <v>47</v>
      </c>
    </row>
    <row r="1300" spans="1:6" x14ac:dyDescent="0.15">
      <c r="A1300" s="8">
        <v>2012</v>
      </c>
      <c r="B1300" s="9">
        <v>41203</v>
      </c>
      <c r="C1300" s="10">
        <f>VLOOKUP(A1300,_data_elections!$A:$B,2,0)-B1300</f>
        <v>16</v>
      </c>
      <c r="D1300" s="11">
        <f t="shared" si="20"/>
        <v>50.10638297872341</v>
      </c>
      <c r="E1300" s="11">
        <v>47.1</v>
      </c>
      <c r="F1300" s="11">
        <v>46.9</v>
      </c>
    </row>
    <row r="1301" spans="1:6" x14ac:dyDescent="0.15">
      <c r="A1301" s="8">
        <v>2012</v>
      </c>
      <c r="B1301" s="9">
        <v>41204</v>
      </c>
      <c r="C1301" s="10">
        <f>VLOOKUP(A1301,_data_elections!$A:$B,2,0)-B1301</f>
        <v>15</v>
      </c>
      <c r="D1301" s="11">
        <f t="shared" si="20"/>
        <v>49.789029535864977</v>
      </c>
      <c r="E1301" s="11">
        <v>47.2</v>
      </c>
      <c r="F1301" s="11">
        <v>47.6</v>
      </c>
    </row>
    <row r="1302" spans="1:6" x14ac:dyDescent="0.15">
      <c r="A1302" s="8">
        <v>2012</v>
      </c>
      <c r="B1302" s="9">
        <v>41205</v>
      </c>
      <c r="C1302" s="10">
        <f>VLOOKUP(A1302,_data_elections!$A:$B,2,0)-B1302</f>
        <v>14</v>
      </c>
      <c r="D1302" s="11">
        <f t="shared" si="20"/>
        <v>49.526813880126184</v>
      </c>
      <c r="E1302" s="11">
        <v>47.1</v>
      </c>
      <c r="F1302" s="11">
        <v>48</v>
      </c>
    </row>
    <row r="1303" spans="1:6" x14ac:dyDescent="0.15">
      <c r="A1303" s="8">
        <v>2012</v>
      </c>
      <c r="B1303" s="9">
        <v>41206</v>
      </c>
      <c r="C1303" s="10">
        <f>VLOOKUP(A1303,_data_elections!$A:$B,2,0)-B1303</f>
        <v>13</v>
      </c>
      <c r="D1303" s="11">
        <f t="shared" si="20"/>
        <v>49.684210526315795</v>
      </c>
      <c r="E1303" s="11">
        <v>47.2</v>
      </c>
      <c r="F1303" s="11">
        <v>47.8</v>
      </c>
    </row>
    <row r="1304" spans="1:6" x14ac:dyDescent="0.15">
      <c r="A1304" s="8">
        <v>2012</v>
      </c>
      <c r="B1304" s="9">
        <v>41207</v>
      </c>
      <c r="C1304" s="10">
        <f>VLOOKUP(A1304,_data_elections!$A:$B,2,0)-B1304</f>
        <v>12</v>
      </c>
      <c r="D1304" s="11">
        <f t="shared" si="20"/>
        <v>49.525816649104314</v>
      </c>
      <c r="E1304" s="11">
        <v>47</v>
      </c>
      <c r="F1304" s="11">
        <v>47.9</v>
      </c>
    </row>
    <row r="1305" spans="1:6" x14ac:dyDescent="0.15">
      <c r="A1305" s="8">
        <v>2012</v>
      </c>
      <c r="B1305" s="9">
        <v>41208</v>
      </c>
      <c r="C1305" s="10">
        <f>VLOOKUP(A1305,_data_elections!$A:$B,2,0)-B1305</f>
        <v>11</v>
      </c>
      <c r="D1305" s="11">
        <f t="shared" si="20"/>
        <v>49.525816649104314</v>
      </c>
      <c r="E1305" s="11">
        <v>47</v>
      </c>
      <c r="F1305" s="11">
        <v>47.9</v>
      </c>
    </row>
    <row r="1306" spans="1:6" x14ac:dyDescent="0.15">
      <c r="A1306" s="8">
        <v>2012</v>
      </c>
      <c r="B1306" s="9">
        <v>41209</v>
      </c>
      <c r="C1306" s="10">
        <f>VLOOKUP(A1306,_data_elections!$A:$B,2,0)-B1306</f>
        <v>10</v>
      </c>
      <c r="D1306" s="11">
        <f t="shared" si="20"/>
        <v>49.472573839662445</v>
      </c>
      <c r="E1306" s="11">
        <v>46.9</v>
      </c>
      <c r="F1306" s="11">
        <v>47.9</v>
      </c>
    </row>
    <row r="1307" spans="1:6" x14ac:dyDescent="0.15">
      <c r="A1307" s="8">
        <v>2012</v>
      </c>
      <c r="B1307" s="9">
        <v>41210</v>
      </c>
      <c r="C1307" s="10">
        <f>VLOOKUP(A1307,_data_elections!$A:$B,2,0)-B1307</f>
        <v>9</v>
      </c>
      <c r="D1307" s="11">
        <f t="shared" si="20"/>
        <v>49.523809523809518</v>
      </c>
      <c r="E1307" s="11">
        <v>46.8</v>
      </c>
      <c r="F1307" s="11">
        <v>47.7</v>
      </c>
    </row>
    <row r="1308" spans="1:6" x14ac:dyDescent="0.15">
      <c r="A1308" s="8">
        <v>2012</v>
      </c>
      <c r="B1308" s="9">
        <v>41211</v>
      </c>
      <c r="C1308" s="10">
        <f>VLOOKUP(A1308,_data_elections!$A:$B,2,0)-B1308</f>
        <v>8</v>
      </c>
      <c r="D1308" s="11">
        <f t="shared" si="20"/>
        <v>49.576271186440671</v>
      </c>
      <c r="E1308" s="11">
        <v>46.8</v>
      </c>
      <c r="F1308" s="11">
        <v>47.6</v>
      </c>
    </row>
    <row r="1309" spans="1:6" x14ac:dyDescent="0.15">
      <c r="A1309" s="8">
        <v>2012</v>
      </c>
      <c r="B1309" s="9">
        <v>41212</v>
      </c>
      <c r="C1309" s="10">
        <f>VLOOKUP(A1309,_data_elections!$A:$B,2,0)-B1309</f>
        <v>7</v>
      </c>
      <c r="D1309" s="11">
        <f t="shared" si="20"/>
        <v>49.578947368421055</v>
      </c>
      <c r="E1309" s="11">
        <v>47.1</v>
      </c>
      <c r="F1309" s="11">
        <v>47.9</v>
      </c>
    </row>
    <row r="1310" spans="1:6" x14ac:dyDescent="0.15">
      <c r="A1310" s="8">
        <v>2012</v>
      </c>
      <c r="B1310" s="9">
        <v>41213</v>
      </c>
      <c r="C1310" s="10">
        <f>VLOOKUP(A1310,_data_elections!$A:$B,2,0)-B1310</f>
        <v>6</v>
      </c>
      <c r="D1310" s="11">
        <f t="shared" si="20"/>
        <v>50</v>
      </c>
      <c r="E1310" s="11">
        <v>47.4</v>
      </c>
      <c r="F1310" s="11">
        <v>47.4</v>
      </c>
    </row>
    <row r="1311" spans="1:6" x14ac:dyDescent="0.15">
      <c r="A1311" s="8">
        <v>2012</v>
      </c>
      <c r="B1311" s="9">
        <v>41214</v>
      </c>
      <c r="C1311" s="10">
        <f>VLOOKUP(A1311,_data_elections!$A:$B,2,0)-B1311</f>
        <v>5</v>
      </c>
      <c r="D1311" s="11">
        <f t="shared" si="20"/>
        <v>50.052798310454072</v>
      </c>
      <c r="E1311" s="11">
        <v>47.4</v>
      </c>
      <c r="F1311" s="11">
        <v>47.3</v>
      </c>
    </row>
    <row r="1312" spans="1:6" x14ac:dyDescent="0.15">
      <c r="A1312" s="8">
        <v>2012</v>
      </c>
      <c r="B1312" s="9">
        <v>41215</v>
      </c>
      <c r="C1312" s="10">
        <f>VLOOKUP(A1312,_data_elections!$A:$B,2,0)-B1312</f>
        <v>4</v>
      </c>
      <c r="D1312" s="11">
        <f t="shared" si="20"/>
        <v>50.052798310454072</v>
      </c>
      <c r="E1312" s="11">
        <v>47.4</v>
      </c>
      <c r="F1312" s="11">
        <v>47.3</v>
      </c>
    </row>
    <row r="1313" spans="1:6" x14ac:dyDescent="0.15">
      <c r="A1313" s="8">
        <v>2012</v>
      </c>
      <c r="B1313" s="9">
        <v>41216</v>
      </c>
      <c r="C1313" s="10">
        <f>VLOOKUP(A1313,_data_elections!$A:$B,2,0)-B1313</f>
        <v>3</v>
      </c>
      <c r="D1313" s="11">
        <f t="shared" si="20"/>
        <v>50.105708245243129</v>
      </c>
      <c r="E1313" s="11">
        <v>47.4</v>
      </c>
      <c r="F1313" s="11">
        <v>47.2</v>
      </c>
    </row>
    <row r="1314" spans="1:6" x14ac:dyDescent="0.15">
      <c r="A1314" s="8">
        <v>2012</v>
      </c>
      <c r="B1314" s="9">
        <v>41217</v>
      </c>
      <c r="C1314" s="10">
        <f>VLOOKUP(A1314,_data_elections!$A:$B,2,0)-B1314</f>
        <v>2</v>
      </c>
      <c r="D1314" s="11">
        <f t="shared" si="20"/>
        <v>50.262329485834215</v>
      </c>
      <c r="E1314" s="11">
        <v>47.9</v>
      </c>
      <c r="F1314" s="11">
        <v>47.4</v>
      </c>
    </row>
    <row r="1315" spans="1:6" x14ac:dyDescent="0.15">
      <c r="A1315" s="8">
        <v>2012</v>
      </c>
      <c r="B1315" s="9">
        <v>41218</v>
      </c>
      <c r="C1315" s="10">
        <f>VLOOKUP(A1315,_data_elections!$A:$B,2,0)-B1315</f>
        <v>1</v>
      </c>
      <c r="D1315" s="11">
        <f t="shared" si="20"/>
        <v>50.361197110423106</v>
      </c>
      <c r="E1315" s="11">
        <v>48.8</v>
      </c>
      <c r="F1315" s="11">
        <v>48.1</v>
      </c>
    </row>
    <row r="1316" spans="1:6" x14ac:dyDescent="0.15">
      <c r="A1316" s="8">
        <v>2012</v>
      </c>
      <c r="B1316" s="9">
        <v>41219</v>
      </c>
      <c r="C1316" s="10">
        <f>VLOOKUP(A1316,_data_elections!$A:$B,2,0)-B1316</f>
        <v>0</v>
      </c>
      <c r="D1316" s="11">
        <f t="shared" si="20"/>
        <v>50.361197110423106</v>
      </c>
      <c r="E1316" s="11">
        <v>48.8</v>
      </c>
      <c r="F1316" s="11">
        <v>48.1</v>
      </c>
    </row>
    <row r="1317" spans="1:6" x14ac:dyDescent="0.15">
      <c r="A1317" s="8">
        <v>2016</v>
      </c>
      <c r="B1317" s="9">
        <v>42186</v>
      </c>
      <c r="C1317" s="10">
        <f>VLOOKUP(A1317,_data_elections!$A:$B,2,0)-B1317</f>
        <v>496</v>
      </c>
      <c r="D1317" s="11">
        <f t="shared" si="20"/>
        <v>61.264367816091948</v>
      </c>
      <c r="E1317" s="11">
        <v>53.3</v>
      </c>
      <c r="F1317" s="11">
        <v>33.700000000000003</v>
      </c>
    </row>
    <row r="1318" spans="1:6" x14ac:dyDescent="0.15">
      <c r="A1318" s="8">
        <v>2016</v>
      </c>
      <c r="B1318" s="9">
        <v>42187</v>
      </c>
      <c r="C1318" s="10">
        <f>VLOOKUP(A1318,_data_elections!$A:$B,2,0)-B1318</f>
        <v>495</v>
      </c>
      <c r="D1318" s="11">
        <f t="shared" si="20"/>
        <v>61.264367816091948</v>
      </c>
      <c r="E1318" s="11">
        <v>53.3</v>
      </c>
      <c r="F1318" s="11">
        <v>33.700000000000003</v>
      </c>
    </row>
    <row r="1319" spans="1:6" x14ac:dyDescent="0.15">
      <c r="A1319" s="8">
        <v>2016</v>
      </c>
      <c r="B1319" s="9">
        <v>42188</v>
      </c>
      <c r="C1319" s="10">
        <f>VLOOKUP(A1319,_data_elections!$A:$B,2,0)-B1319</f>
        <v>494</v>
      </c>
      <c r="D1319" s="11">
        <f t="shared" si="20"/>
        <v>61.264367816091948</v>
      </c>
      <c r="E1319" s="11">
        <v>53.3</v>
      </c>
      <c r="F1319" s="11">
        <v>33.700000000000003</v>
      </c>
    </row>
    <row r="1320" spans="1:6" x14ac:dyDescent="0.15">
      <c r="A1320" s="8">
        <v>2016</v>
      </c>
      <c r="B1320" s="9">
        <v>42189</v>
      </c>
      <c r="C1320" s="10">
        <f>VLOOKUP(A1320,_data_elections!$A:$B,2,0)-B1320</f>
        <v>493</v>
      </c>
      <c r="D1320" s="11">
        <f t="shared" si="20"/>
        <v>61.264367816091948</v>
      </c>
      <c r="E1320" s="11">
        <v>53.3</v>
      </c>
      <c r="F1320" s="11">
        <v>33.700000000000003</v>
      </c>
    </row>
    <row r="1321" spans="1:6" x14ac:dyDescent="0.15">
      <c r="A1321" s="8">
        <v>2016</v>
      </c>
      <c r="B1321" s="9">
        <v>42190</v>
      </c>
      <c r="C1321" s="10">
        <f>VLOOKUP(A1321,_data_elections!$A:$B,2,0)-B1321</f>
        <v>492</v>
      </c>
      <c r="D1321" s="11">
        <f t="shared" si="20"/>
        <v>61.264367816091948</v>
      </c>
      <c r="E1321" s="11">
        <v>53.3</v>
      </c>
      <c r="F1321" s="11">
        <v>33.700000000000003</v>
      </c>
    </row>
    <row r="1322" spans="1:6" x14ac:dyDescent="0.15">
      <c r="A1322" s="8">
        <v>2016</v>
      </c>
      <c r="B1322" s="9">
        <v>42191</v>
      </c>
      <c r="C1322" s="10">
        <f>VLOOKUP(A1322,_data_elections!$A:$B,2,0)-B1322</f>
        <v>491</v>
      </c>
      <c r="D1322" s="11">
        <f t="shared" si="20"/>
        <v>61.264367816091948</v>
      </c>
      <c r="E1322" s="11">
        <v>53.3</v>
      </c>
      <c r="F1322" s="11">
        <v>33.700000000000003</v>
      </c>
    </row>
    <row r="1323" spans="1:6" x14ac:dyDescent="0.15">
      <c r="A1323" s="8">
        <v>2016</v>
      </c>
      <c r="B1323" s="9">
        <v>42192</v>
      </c>
      <c r="C1323" s="10">
        <f>VLOOKUP(A1323,_data_elections!$A:$B,2,0)-B1323</f>
        <v>490</v>
      </c>
      <c r="D1323" s="11">
        <f t="shared" si="20"/>
        <v>61.264367816091948</v>
      </c>
      <c r="E1323" s="11">
        <v>53.3</v>
      </c>
      <c r="F1323" s="11">
        <v>33.700000000000003</v>
      </c>
    </row>
    <row r="1324" spans="1:6" x14ac:dyDescent="0.15">
      <c r="A1324" s="8">
        <v>2016</v>
      </c>
      <c r="B1324" s="9">
        <v>42193</v>
      </c>
      <c r="C1324" s="10">
        <f>VLOOKUP(A1324,_data_elections!$A:$B,2,0)-B1324</f>
        <v>489</v>
      </c>
      <c r="D1324" s="11">
        <f t="shared" si="20"/>
        <v>61.264367816091948</v>
      </c>
      <c r="E1324" s="11">
        <v>53.3</v>
      </c>
      <c r="F1324" s="11">
        <v>33.700000000000003</v>
      </c>
    </row>
    <row r="1325" spans="1:6" x14ac:dyDescent="0.15">
      <c r="A1325" s="8">
        <v>2016</v>
      </c>
      <c r="B1325" s="9">
        <v>42194</v>
      </c>
      <c r="C1325" s="10">
        <f>VLOOKUP(A1325,_data_elections!$A:$B,2,0)-B1325</f>
        <v>488</v>
      </c>
      <c r="D1325" s="11">
        <f t="shared" si="20"/>
        <v>61.264367816091948</v>
      </c>
      <c r="E1325" s="11">
        <v>53.3</v>
      </c>
      <c r="F1325" s="11">
        <v>33.700000000000003</v>
      </c>
    </row>
    <row r="1326" spans="1:6" x14ac:dyDescent="0.15">
      <c r="A1326" s="8">
        <v>2016</v>
      </c>
      <c r="B1326" s="9">
        <v>42195</v>
      </c>
      <c r="C1326" s="10">
        <f>VLOOKUP(A1326,_data_elections!$A:$B,2,0)-B1326</f>
        <v>487</v>
      </c>
      <c r="D1326" s="11">
        <f t="shared" si="20"/>
        <v>61.264367816091948</v>
      </c>
      <c r="E1326" s="11">
        <v>53.3</v>
      </c>
      <c r="F1326" s="11">
        <v>33.700000000000003</v>
      </c>
    </row>
    <row r="1327" spans="1:6" x14ac:dyDescent="0.15">
      <c r="A1327" s="8">
        <v>2016</v>
      </c>
      <c r="B1327" s="9">
        <v>42196</v>
      </c>
      <c r="C1327" s="10">
        <f>VLOOKUP(A1327,_data_elections!$A:$B,2,0)-B1327</f>
        <v>486</v>
      </c>
      <c r="D1327" s="11">
        <f t="shared" si="20"/>
        <v>61.264367816091948</v>
      </c>
      <c r="E1327" s="11">
        <v>53.3</v>
      </c>
      <c r="F1327" s="11">
        <v>33.700000000000003</v>
      </c>
    </row>
    <row r="1328" spans="1:6" x14ac:dyDescent="0.15">
      <c r="A1328" s="8">
        <v>2016</v>
      </c>
      <c r="B1328" s="9">
        <v>42197</v>
      </c>
      <c r="C1328" s="10">
        <f>VLOOKUP(A1328,_data_elections!$A:$B,2,0)-B1328</f>
        <v>485</v>
      </c>
      <c r="D1328" s="11">
        <f t="shared" si="20"/>
        <v>61.264367816091948</v>
      </c>
      <c r="E1328" s="11">
        <v>53.3</v>
      </c>
      <c r="F1328" s="11">
        <v>33.700000000000003</v>
      </c>
    </row>
    <row r="1329" spans="1:6" x14ac:dyDescent="0.15">
      <c r="A1329" s="8">
        <v>2016</v>
      </c>
      <c r="B1329" s="9">
        <v>42198</v>
      </c>
      <c r="C1329" s="10">
        <f>VLOOKUP(A1329,_data_elections!$A:$B,2,0)-B1329</f>
        <v>484</v>
      </c>
      <c r="D1329" s="11">
        <f t="shared" si="20"/>
        <v>61.264367816091948</v>
      </c>
      <c r="E1329" s="11">
        <v>53.3</v>
      </c>
      <c r="F1329" s="11">
        <v>33.700000000000003</v>
      </c>
    </row>
    <row r="1330" spans="1:6" x14ac:dyDescent="0.15">
      <c r="A1330" s="8">
        <v>2016</v>
      </c>
      <c r="B1330" s="9">
        <v>42199</v>
      </c>
      <c r="C1330" s="10">
        <f>VLOOKUP(A1330,_data_elections!$A:$B,2,0)-B1330</f>
        <v>483</v>
      </c>
      <c r="D1330" s="11">
        <f t="shared" si="20"/>
        <v>60.969976905311775</v>
      </c>
      <c r="E1330" s="11">
        <v>52.8</v>
      </c>
      <c r="F1330" s="11">
        <v>33.799999999999997</v>
      </c>
    </row>
    <row r="1331" spans="1:6" x14ac:dyDescent="0.15">
      <c r="A1331" s="8">
        <v>2016</v>
      </c>
      <c r="B1331" s="9">
        <v>42200</v>
      </c>
      <c r="C1331" s="10">
        <f>VLOOKUP(A1331,_data_elections!$A:$B,2,0)-B1331</f>
        <v>482</v>
      </c>
      <c r="D1331" s="11">
        <f t="shared" si="20"/>
        <v>60.969976905311775</v>
      </c>
      <c r="E1331" s="11">
        <v>52.8</v>
      </c>
      <c r="F1331" s="11">
        <v>33.799999999999997</v>
      </c>
    </row>
    <row r="1332" spans="1:6" x14ac:dyDescent="0.15">
      <c r="A1332" s="8">
        <v>2016</v>
      </c>
      <c r="B1332" s="9">
        <v>42201</v>
      </c>
      <c r="C1332" s="10">
        <f>VLOOKUP(A1332,_data_elections!$A:$B,2,0)-B1332</f>
        <v>481</v>
      </c>
      <c r="D1332" s="11">
        <f t="shared" si="20"/>
        <v>60.969976905311775</v>
      </c>
      <c r="E1332" s="11">
        <v>52.8</v>
      </c>
      <c r="F1332" s="11">
        <v>33.799999999999997</v>
      </c>
    </row>
    <row r="1333" spans="1:6" x14ac:dyDescent="0.15">
      <c r="A1333" s="8">
        <v>2016</v>
      </c>
      <c r="B1333" s="9">
        <v>42202</v>
      </c>
      <c r="C1333" s="10">
        <f>VLOOKUP(A1333,_data_elections!$A:$B,2,0)-B1333</f>
        <v>480</v>
      </c>
      <c r="D1333" s="11">
        <f t="shared" si="20"/>
        <v>60.969976905311775</v>
      </c>
      <c r="E1333" s="11">
        <v>52.8</v>
      </c>
      <c r="F1333" s="11">
        <v>33.799999999999997</v>
      </c>
    </row>
    <row r="1334" spans="1:6" x14ac:dyDescent="0.15">
      <c r="A1334" s="8">
        <v>2016</v>
      </c>
      <c r="B1334" s="9">
        <v>42203</v>
      </c>
      <c r="C1334" s="10">
        <f>VLOOKUP(A1334,_data_elections!$A:$B,2,0)-B1334</f>
        <v>479</v>
      </c>
      <c r="D1334" s="11">
        <f t="shared" si="20"/>
        <v>60.969976905311775</v>
      </c>
      <c r="E1334" s="11">
        <v>52.8</v>
      </c>
      <c r="F1334" s="11">
        <v>33.799999999999997</v>
      </c>
    </row>
    <row r="1335" spans="1:6" x14ac:dyDescent="0.15">
      <c r="A1335" s="8">
        <v>2016</v>
      </c>
      <c r="B1335" s="9">
        <v>42204</v>
      </c>
      <c r="C1335" s="10">
        <f>VLOOKUP(A1335,_data_elections!$A:$B,2,0)-B1335</f>
        <v>478</v>
      </c>
      <c r="D1335" s="11">
        <f t="shared" si="20"/>
        <v>60.969976905311775</v>
      </c>
      <c r="E1335" s="11">
        <v>52.8</v>
      </c>
      <c r="F1335" s="11">
        <v>33.799999999999997</v>
      </c>
    </row>
    <row r="1336" spans="1:6" x14ac:dyDescent="0.15">
      <c r="A1336" s="8">
        <v>2016</v>
      </c>
      <c r="B1336" s="9">
        <v>42205</v>
      </c>
      <c r="C1336" s="10">
        <f>VLOOKUP(A1336,_data_elections!$A:$B,2,0)-B1336</f>
        <v>477</v>
      </c>
      <c r="D1336" s="11">
        <f t="shared" si="20"/>
        <v>60.969976905311775</v>
      </c>
      <c r="E1336" s="11">
        <v>52.8</v>
      </c>
      <c r="F1336" s="11">
        <v>33.799999999999997</v>
      </c>
    </row>
    <row r="1337" spans="1:6" x14ac:dyDescent="0.15">
      <c r="A1337" s="8">
        <v>2016</v>
      </c>
      <c r="B1337" s="9">
        <v>42206</v>
      </c>
      <c r="C1337" s="10">
        <f>VLOOKUP(A1337,_data_elections!$A:$B,2,0)-B1337</f>
        <v>476</v>
      </c>
      <c r="D1337" s="11">
        <f t="shared" si="20"/>
        <v>60.969976905311775</v>
      </c>
      <c r="E1337" s="11">
        <v>52.8</v>
      </c>
      <c r="F1337" s="11">
        <v>33.799999999999997</v>
      </c>
    </row>
    <row r="1338" spans="1:6" x14ac:dyDescent="0.15">
      <c r="A1338" s="8">
        <v>2016</v>
      </c>
      <c r="B1338" s="9">
        <v>42207</v>
      </c>
      <c r="C1338" s="10">
        <f>VLOOKUP(A1338,_data_elections!$A:$B,2,0)-B1338</f>
        <v>475</v>
      </c>
      <c r="D1338" s="11">
        <f t="shared" si="20"/>
        <v>60.277136258660512</v>
      </c>
      <c r="E1338" s="11">
        <v>52.2</v>
      </c>
      <c r="F1338" s="11">
        <v>34.4</v>
      </c>
    </row>
    <row r="1339" spans="1:6" x14ac:dyDescent="0.15">
      <c r="A1339" s="8">
        <v>2016</v>
      </c>
      <c r="B1339" s="9">
        <v>42208</v>
      </c>
      <c r="C1339" s="10">
        <f>VLOOKUP(A1339,_data_elections!$A:$B,2,0)-B1339</f>
        <v>474</v>
      </c>
      <c r="D1339" s="11">
        <f t="shared" si="20"/>
        <v>60.277136258660512</v>
      </c>
      <c r="E1339" s="11">
        <v>52.2</v>
      </c>
      <c r="F1339" s="11">
        <v>34.4</v>
      </c>
    </row>
    <row r="1340" spans="1:6" x14ac:dyDescent="0.15">
      <c r="A1340" s="8">
        <v>2016</v>
      </c>
      <c r="B1340" s="9">
        <v>42209</v>
      </c>
      <c r="C1340" s="10">
        <f>VLOOKUP(A1340,_data_elections!$A:$B,2,0)-B1340</f>
        <v>473</v>
      </c>
      <c r="D1340" s="11">
        <f t="shared" si="20"/>
        <v>60.277136258660512</v>
      </c>
      <c r="E1340" s="11">
        <v>52.2</v>
      </c>
      <c r="F1340" s="11">
        <v>34.4</v>
      </c>
    </row>
    <row r="1341" spans="1:6" x14ac:dyDescent="0.15">
      <c r="A1341" s="8">
        <v>2016</v>
      </c>
      <c r="B1341" s="9">
        <v>42210</v>
      </c>
      <c r="C1341" s="10">
        <f>VLOOKUP(A1341,_data_elections!$A:$B,2,0)-B1341</f>
        <v>472</v>
      </c>
      <c r="D1341" s="11">
        <f t="shared" si="20"/>
        <v>60.277136258660512</v>
      </c>
      <c r="E1341" s="11">
        <v>52.2</v>
      </c>
      <c r="F1341" s="11">
        <v>34.4</v>
      </c>
    </row>
    <row r="1342" spans="1:6" x14ac:dyDescent="0.15">
      <c r="A1342" s="8">
        <v>2016</v>
      </c>
      <c r="B1342" s="9">
        <v>42211</v>
      </c>
      <c r="C1342" s="10">
        <f>VLOOKUP(A1342,_data_elections!$A:$B,2,0)-B1342</f>
        <v>471</v>
      </c>
      <c r="D1342" s="11">
        <f t="shared" si="20"/>
        <v>59.310344827586206</v>
      </c>
      <c r="E1342" s="11">
        <v>51.6</v>
      </c>
      <c r="F1342" s="11">
        <v>35.4</v>
      </c>
    </row>
    <row r="1343" spans="1:6" x14ac:dyDescent="0.15">
      <c r="A1343" s="8">
        <v>2016</v>
      </c>
      <c r="B1343" s="9">
        <v>42212</v>
      </c>
      <c r="C1343" s="10">
        <f>VLOOKUP(A1343,_data_elections!$A:$B,2,0)-B1343</f>
        <v>470</v>
      </c>
      <c r="D1343" s="11">
        <f t="shared" si="20"/>
        <v>59.310344827586206</v>
      </c>
      <c r="E1343" s="11">
        <v>51.6</v>
      </c>
      <c r="F1343" s="11">
        <v>35.4</v>
      </c>
    </row>
    <row r="1344" spans="1:6" x14ac:dyDescent="0.15">
      <c r="A1344" s="8">
        <v>2016</v>
      </c>
      <c r="B1344" s="9">
        <v>42213</v>
      </c>
      <c r="C1344" s="10">
        <f>VLOOKUP(A1344,_data_elections!$A:$B,2,0)-B1344</f>
        <v>469</v>
      </c>
      <c r="D1344" s="11">
        <f t="shared" si="20"/>
        <v>59.310344827586206</v>
      </c>
      <c r="E1344" s="11">
        <v>51.6</v>
      </c>
      <c r="F1344" s="11">
        <v>35.4</v>
      </c>
    </row>
    <row r="1345" spans="1:6" x14ac:dyDescent="0.15">
      <c r="A1345" s="8">
        <v>2016</v>
      </c>
      <c r="B1345" s="9">
        <v>42214</v>
      </c>
      <c r="C1345" s="10">
        <f>VLOOKUP(A1345,_data_elections!$A:$B,2,0)-B1345</f>
        <v>468</v>
      </c>
      <c r="D1345" s="11">
        <f t="shared" si="20"/>
        <v>59.310344827586206</v>
      </c>
      <c r="E1345" s="11">
        <v>51.6</v>
      </c>
      <c r="F1345" s="11">
        <v>35.4</v>
      </c>
    </row>
    <row r="1346" spans="1:6" x14ac:dyDescent="0.15">
      <c r="A1346" s="8">
        <v>2016</v>
      </c>
      <c r="B1346" s="9">
        <v>42215</v>
      </c>
      <c r="C1346" s="10">
        <f>VLOOKUP(A1346,_data_elections!$A:$B,2,0)-B1346</f>
        <v>467</v>
      </c>
      <c r="D1346" s="11">
        <f t="shared" ref="D1346:D1409" si="21">E1346/(E1346+F1346)*100</f>
        <v>58.581235697940507</v>
      </c>
      <c r="E1346" s="11">
        <v>51.2</v>
      </c>
      <c r="F1346" s="11">
        <v>36.200000000000003</v>
      </c>
    </row>
    <row r="1347" spans="1:6" x14ac:dyDescent="0.15">
      <c r="A1347" s="8">
        <v>2016</v>
      </c>
      <c r="B1347" s="9">
        <v>42216</v>
      </c>
      <c r="C1347" s="10">
        <f>VLOOKUP(A1347,_data_elections!$A:$B,2,0)-B1347</f>
        <v>466</v>
      </c>
      <c r="D1347" s="11">
        <f t="shared" si="21"/>
        <v>58.333333333333336</v>
      </c>
      <c r="E1347" s="11">
        <v>51.8</v>
      </c>
      <c r="F1347" s="11">
        <v>37</v>
      </c>
    </row>
    <row r="1348" spans="1:6" x14ac:dyDescent="0.15">
      <c r="A1348" s="8">
        <v>2016</v>
      </c>
      <c r="B1348" s="9">
        <v>42217</v>
      </c>
      <c r="C1348" s="10">
        <f>VLOOKUP(A1348,_data_elections!$A:$B,2,0)-B1348</f>
        <v>465</v>
      </c>
      <c r="D1348" s="11">
        <f t="shared" si="21"/>
        <v>58.333333333333336</v>
      </c>
      <c r="E1348" s="11">
        <v>51.8</v>
      </c>
      <c r="F1348" s="11">
        <v>37</v>
      </c>
    </row>
    <row r="1349" spans="1:6" x14ac:dyDescent="0.15">
      <c r="A1349" s="8">
        <v>2016</v>
      </c>
      <c r="B1349" s="9">
        <v>42218</v>
      </c>
      <c r="C1349" s="10">
        <f>VLOOKUP(A1349,_data_elections!$A:$B,2,0)-B1349</f>
        <v>464</v>
      </c>
      <c r="D1349" s="11">
        <f t="shared" si="21"/>
        <v>58.333333333333336</v>
      </c>
      <c r="E1349" s="11">
        <v>51.8</v>
      </c>
      <c r="F1349" s="11">
        <v>37</v>
      </c>
    </row>
    <row r="1350" spans="1:6" x14ac:dyDescent="0.15">
      <c r="A1350" s="8">
        <v>2016</v>
      </c>
      <c r="B1350" s="9">
        <v>42219</v>
      </c>
      <c r="C1350" s="10">
        <f>VLOOKUP(A1350,_data_elections!$A:$B,2,0)-B1350</f>
        <v>463</v>
      </c>
      <c r="D1350" s="11">
        <f t="shared" si="21"/>
        <v>58.333333333333336</v>
      </c>
      <c r="E1350" s="11">
        <v>51.8</v>
      </c>
      <c r="F1350" s="11">
        <v>37</v>
      </c>
    </row>
    <row r="1351" spans="1:6" x14ac:dyDescent="0.15">
      <c r="A1351" s="8">
        <v>2016</v>
      </c>
      <c r="B1351" s="9">
        <v>42220</v>
      </c>
      <c r="C1351" s="10">
        <f>VLOOKUP(A1351,_data_elections!$A:$B,2,0)-B1351</f>
        <v>462</v>
      </c>
      <c r="D1351" s="11">
        <f t="shared" si="21"/>
        <v>58.333333333333336</v>
      </c>
      <c r="E1351" s="11">
        <v>51.8</v>
      </c>
      <c r="F1351" s="11">
        <v>37</v>
      </c>
    </row>
    <row r="1352" spans="1:6" x14ac:dyDescent="0.15">
      <c r="A1352" s="8">
        <v>2016</v>
      </c>
      <c r="B1352" s="9">
        <v>42221</v>
      </c>
      <c r="C1352" s="10">
        <f>VLOOKUP(A1352,_data_elections!$A:$B,2,0)-B1352</f>
        <v>461</v>
      </c>
      <c r="D1352" s="11">
        <f t="shared" si="21"/>
        <v>58.333333333333336</v>
      </c>
      <c r="E1352" s="11">
        <v>51.8</v>
      </c>
      <c r="F1352" s="11">
        <v>37</v>
      </c>
    </row>
    <row r="1353" spans="1:6" x14ac:dyDescent="0.15">
      <c r="A1353" s="8">
        <v>2016</v>
      </c>
      <c r="B1353" s="9">
        <v>42222</v>
      </c>
      <c r="C1353" s="10">
        <f>VLOOKUP(A1353,_data_elections!$A:$B,2,0)-B1353</f>
        <v>460</v>
      </c>
      <c r="D1353" s="11">
        <f t="shared" si="21"/>
        <v>58.333333333333336</v>
      </c>
      <c r="E1353" s="11">
        <v>51.8</v>
      </c>
      <c r="F1353" s="11">
        <v>37</v>
      </c>
    </row>
    <row r="1354" spans="1:6" x14ac:dyDescent="0.15">
      <c r="A1354" s="8">
        <v>2016</v>
      </c>
      <c r="B1354" s="9">
        <v>42223</v>
      </c>
      <c r="C1354" s="10">
        <f>VLOOKUP(A1354,_data_elections!$A:$B,2,0)-B1354</f>
        <v>459</v>
      </c>
      <c r="D1354" s="11">
        <f t="shared" si="21"/>
        <v>58.333333333333336</v>
      </c>
      <c r="E1354" s="11">
        <v>51.8</v>
      </c>
      <c r="F1354" s="11">
        <v>37</v>
      </c>
    </row>
    <row r="1355" spans="1:6" x14ac:dyDescent="0.15">
      <c r="A1355" s="8">
        <v>2016</v>
      </c>
      <c r="B1355" s="9">
        <v>42224</v>
      </c>
      <c r="C1355" s="10">
        <f>VLOOKUP(A1355,_data_elections!$A:$B,2,0)-B1355</f>
        <v>458</v>
      </c>
      <c r="D1355" s="11">
        <f t="shared" si="21"/>
        <v>58.333333333333336</v>
      </c>
      <c r="E1355" s="11">
        <v>51.8</v>
      </c>
      <c r="F1355" s="11">
        <v>37</v>
      </c>
    </row>
    <row r="1356" spans="1:6" x14ac:dyDescent="0.15">
      <c r="A1356" s="8">
        <v>2016</v>
      </c>
      <c r="B1356" s="9">
        <v>42225</v>
      </c>
      <c r="C1356" s="10">
        <f>VLOOKUP(A1356,_data_elections!$A:$B,2,0)-B1356</f>
        <v>457</v>
      </c>
      <c r="D1356" s="11">
        <f t="shared" si="21"/>
        <v>57.906458797327396</v>
      </c>
      <c r="E1356" s="11">
        <v>52</v>
      </c>
      <c r="F1356" s="11">
        <v>37.799999999999997</v>
      </c>
    </row>
    <row r="1357" spans="1:6" x14ac:dyDescent="0.15">
      <c r="A1357" s="8">
        <v>2016</v>
      </c>
      <c r="B1357" s="9">
        <v>42226</v>
      </c>
      <c r="C1357" s="10">
        <f>VLOOKUP(A1357,_data_elections!$A:$B,2,0)-B1357</f>
        <v>456</v>
      </c>
      <c r="D1357" s="11">
        <f t="shared" si="21"/>
        <v>57.906458797327396</v>
      </c>
      <c r="E1357" s="11">
        <v>52</v>
      </c>
      <c r="F1357" s="11">
        <v>37.799999999999997</v>
      </c>
    </row>
    <row r="1358" spans="1:6" x14ac:dyDescent="0.15">
      <c r="A1358" s="8">
        <v>2016</v>
      </c>
      <c r="B1358" s="9">
        <v>42227</v>
      </c>
      <c r="C1358" s="10">
        <f>VLOOKUP(A1358,_data_elections!$A:$B,2,0)-B1358</f>
        <v>455</v>
      </c>
      <c r="D1358" s="11">
        <f t="shared" si="21"/>
        <v>57.906458797327396</v>
      </c>
      <c r="E1358" s="11">
        <v>52</v>
      </c>
      <c r="F1358" s="11">
        <v>37.799999999999997</v>
      </c>
    </row>
    <row r="1359" spans="1:6" x14ac:dyDescent="0.15">
      <c r="A1359" s="8">
        <v>2016</v>
      </c>
      <c r="B1359" s="9">
        <v>42228</v>
      </c>
      <c r="C1359" s="10">
        <f>VLOOKUP(A1359,_data_elections!$A:$B,2,0)-B1359</f>
        <v>454</v>
      </c>
      <c r="D1359" s="11">
        <f t="shared" si="21"/>
        <v>57.906458797327396</v>
      </c>
      <c r="E1359" s="11">
        <v>52</v>
      </c>
      <c r="F1359" s="11">
        <v>37.799999999999997</v>
      </c>
    </row>
    <row r="1360" spans="1:6" x14ac:dyDescent="0.15">
      <c r="A1360" s="8">
        <v>2016</v>
      </c>
      <c r="B1360" s="9">
        <v>42229</v>
      </c>
      <c r="C1360" s="10">
        <f>VLOOKUP(A1360,_data_elections!$A:$B,2,0)-B1360</f>
        <v>453</v>
      </c>
      <c r="D1360" s="11">
        <f t="shared" si="21"/>
        <v>57.906458797327396</v>
      </c>
      <c r="E1360" s="11">
        <v>52</v>
      </c>
      <c r="F1360" s="11">
        <v>37.799999999999997</v>
      </c>
    </row>
    <row r="1361" spans="1:6" x14ac:dyDescent="0.15">
      <c r="A1361" s="8">
        <v>2016</v>
      </c>
      <c r="B1361" s="9">
        <v>42230</v>
      </c>
      <c r="C1361" s="10">
        <f>VLOOKUP(A1361,_data_elections!$A:$B,2,0)-B1361</f>
        <v>452</v>
      </c>
      <c r="D1361" s="11">
        <f t="shared" si="21"/>
        <v>57.906458797327396</v>
      </c>
      <c r="E1361" s="11">
        <v>52</v>
      </c>
      <c r="F1361" s="11">
        <v>37.799999999999997</v>
      </c>
    </row>
    <row r="1362" spans="1:6" x14ac:dyDescent="0.15">
      <c r="A1362" s="8">
        <v>2016</v>
      </c>
      <c r="B1362" s="9">
        <v>42231</v>
      </c>
      <c r="C1362" s="10">
        <f>VLOOKUP(A1362,_data_elections!$A:$B,2,0)-B1362</f>
        <v>451</v>
      </c>
      <c r="D1362" s="11">
        <f t="shared" si="21"/>
        <v>57.906458797327396</v>
      </c>
      <c r="E1362" s="11">
        <v>52</v>
      </c>
      <c r="F1362" s="11">
        <v>37.799999999999997</v>
      </c>
    </row>
    <row r="1363" spans="1:6" x14ac:dyDescent="0.15">
      <c r="A1363" s="8">
        <v>2016</v>
      </c>
      <c r="B1363" s="9">
        <v>42232</v>
      </c>
      <c r="C1363" s="10">
        <f>VLOOKUP(A1363,_data_elections!$A:$B,2,0)-B1363</f>
        <v>450</v>
      </c>
      <c r="D1363" s="11">
        <f t="shared" si="21"/>
        <v>56.919642857142861</v>
      </c>
      <c r="E1363" s="11">
        <v>51</v>
      </c>
      <c r="F1363" s="11">
        <v>38.6</v>
      </c>
    </row>
    <row r="1364" spans="1:6" x14ac:dyDescent="0.15">
      <c r="A1364" s="8">
        <v>2016</v>
      </c>
      <c r="B1364" s="9">
        <v>42233</v>
      </c>
      <c r="C1364" s="10">
        <f>VLOOKUP(A1364,_data_elections!$A:$B,2,0)-B1364</f>
        <v>449</v>
      </c>
      <c r="D1364" s="11">
        <f t="shared" si="21"/>
        <v>56.919642857142861</v>
      </c>
      <c r="E1364" s="11">
        <v>51</v>
      </c>
      <c r="F1364" s="11">
        <v>38.6</v>
      </c>
    </row>
    <row r="1365" spans="1:6" x14ac:dyDescent="0.15">
      <c r="A1365" s="8">
        <v>2016</v>
      </c>
      <c r="B1365" s="9">
        <v>42234</v>
      </c>
      <c r="C1365" s="10">
        <f>VLOOKUP(A1365,_data_elections!$A:$B,2,0)-B1365</f>
        <v>448</v>
      </c>
      <c r="D1365" s="11">
        <f t="shared" si="21"/>
        <v>56.919642857142861</v>
      </c>
      <c r="E1365" s="11">
        <v>51</v>
      </c>
      <c r="F1365" s="11">
        <v>38.6</v>
      </c>
    </row>
    <row r="1366" spans="1:6" x14ac:dyDescent="0.15">
      <c r="A1366" s="8">
        <v>2016</v>
      </c>
      <c r="B1366" s="9">
        <v>42235</v>
      </c>
      <c r="C1366" s="10">
        <f>VLOOKUP(A1366,_data_elections!$A:$B,2,0)-B1366</f>
        <v>447</v>
      </c>
      <c r="D1366" s="11">
        <f t="shared" si="21"/>
        <v>55.803571428571431</v>
      </c>
      <c r="E1366" s="11">
        <v>50</v>
      </c>
      <c r="F1366" s="11">
        <v>39.6</v>
      </c>
    </row>
    <row r="1367" spans="1:6" x14ac:dyDescent="0.15">
      <c r="A1367" s="8">
        <v>2016</v>
      </c>
      <c r="B1367" s="9">
        <v>42236</v>
      </c>
      <c r="C1367" s="10">
        <f>VLOOKUP(A1367,_data_elections!$A:$B,2,0)-B1367</f>
        <v>446</v>
      </c>
      <c r="D1367" s="11">
        <f t="shared" si="21"/>
        <v>55.803571428571431</v>
      </c>
      <c r="E1367" s="11">
        <v>50</v>
      </c>
      <c r="F1367" s="11">
        <v>39.6</v>
      </c>
    </row>
    <row r="1368" spans="1:6" x14ac:dyDescent="0.15">
      <c r="A1368" s="8">
        <v>2016</v>
      </c>
      <c r="B1368" s="9">
        <v>42237</v>
      </c>
      <c r="C1368" s="10">
        <f>VLOOKUP(A1368,_data_elections!$A:$B,2,0)-B1368</f>
        <v>445</v>
      </c>
      <c r="D1368" s="11">
        <f t="shared" si="21"/>
        <v>55.803571428571431</v>
      </c>
      <c r="E1368" s="11">
        <v>50</v>
      </c>
      <c r="F1368" s="11">
        <v>39.6</v>
      </c>
    </row>
    <row r="1369" spans="1:6" x14ac:dyDescent="0.15">
      <c r="A1369" s="8">
        <v>2016</v>
      </c>
      <c r="B1369" s="9">
        <v>42238</v>
      </c>
      <c r="C1369" s="10">
        <f>VLOOKUP(A1369,_data_elections!$A:$B,2,0)-B1369</f>
        <v>444</v>
      </c>
      <c r="D1369" s="11">
        <f t="shared" si="21"/>
        <v>55.803571428571431</v>
      </c>
      <c r="E1369" s="11">
        <v>50</v>
      </c>
      <c r="F1369" s="11">
        <v>39.6</v>
      </c>
    </row>
    <row r="1370" spans="1:6" x14ac:dyDescent="0.15">
      <c r="A1370" s="8">
        <v>2016</v>
      </c>
      <c r="B1370" s="9">
        <v>42239</v>
      </c>
      <c r="C1370" s="10">
        <f>VLOOKUP(A1370,_data_elections!$A:$B,2,0)-B1370</f>
        <v>443</v>
      </c>
      <c r="D1370" s="11">
        <f t="shared" si="21"/>
        <v>55.803571428571431</v>
      </c>
      <c r="E1370" s="11">
        <v>50</v>
      </c>
      <c r="F1370" s="11">
        <v>39.6</v>
      </c>
    </row>
    <row r="1371" spans="1:6" x14ac:dyDescent="0.15">
      <c r="A1371" s="8">
        <v>2016</v>
      </c>
      <c r="B1371" s="9">
        <v>42240</v>
      </c>
      <c r="C1371" s="10">
        <f>VLOOKUP(A1371,_data_elections!$A:$B,2,0)-B1371</f>
        <v>442</v>
      </c>
      <c r="D1371" s="11">
        <f t="shared" si="21"/>
        <v>55.803571428571431</v>
      </c>
      <c r="E1371" s="11">
        <v>50</v>
      </c>
      <c r="F1371" s="11">
        <v>39.6</v>
      </c>
    </row>
    <row r="1372" spans="1:6" x14ac:dyDescent="0.15">
      <c r="A1372" s="8">
        <v>2016</v>
      </c>
      <c r="B1372" s="9">
        <v>42241</v>
      </c>
      <c r="C1372" s="10">
        <f>VLOOKUP(A1372,_data_elections!$A:$B,2,0)-B1372</f>
        <v>441</v>
      </c>
      <c r="D1372" s="11">
        <f t="shared" si="21"/>
        <v>55.803571428571431</v>
      </c>
      <c r="E1372" s="11">
        <v>50</v>
      </c>
      <c r="F1372" s="11">
        <v>39.6</v>
      </c>
    </row>
    <row r="1373" spans="1:6" x14ac:dyDescent="0.15">
      <c r="A1373" s="8">
        <v>2016</v>
      </c>
      <c r="B1373" s="9">
        <v>42242</v>
      </c>
      <c r="C1373" s="10">
        <f>VLOOKUP(A1373,_data_elections!$A:$B,2,0)-B1373</f>
        <v>440</v>
      </c>
      <c r="D1373" s="11">
        <f t="shared" si="21"/>
        <v>55.803571428571431</v>
      </c>
      <c r="E1373" s="11">
        <v>50</v>
      </c>
      <c r="F1373" s="11">
        <v>39.6</v>
      </c>
    </row>
    <row r="1374" spans="1:6" x14ac:dyDescent="0.15">
      <c r="A1374" s="8">
        <v>2016</v>
      </c>
      <c r="B1374" s="9">
        <v>42243</v>
      </c>
      <c r="C1374" s="10">
        <f>VLOOKUP(A1374,_data_elections!$A:$B,2,0)-B1374</f>
        <v>439</v>
      </c>
      <c r="D1374" s="11">
        <f t="shared" si="21"/>
        <v>54.888888888888886</v>
      </c>
      <c r="E1374" s="11">
        <v>49.4</v>
      </c>
      <c r="F1374" s="11">
        <v>40.6</v>
      </c>
    </row>
    <row r="1375" spans="1:6" x14ac:dyDescent="0.15">
      <c r="A1375" s="8">
        <v>2016</v>
      </c>
      <c r="B1375" s="9">
        <v>42244</v>
      </c>
      <c r="C1375" s="10">
        <f>VLOOKUP(A1375,_data_elections!$A:$B,2,0)-B1375</f>
        <v>438</v>
      </c>
      <c r="D1375" s="11">
        <f t="shared" si="21"/>
        <v>54.888888888888886</v>
      </c>
      <c r="E1375" s="11">
        <v>49.4</v>
      </c>
      <c r="F1375" s="11">
        <v>40.6</v>
      </c>
    </row>
    <row r="1376" spans="1:6" x14ac:dyDescent="0.15">
      <c r="A1376" s="8">
        <v>2016</v>
      </c>
      <c r="B1376" s="9">
        <v>42245</v>
      </c>
      <c r="C1376" s="10">
        <f>VLOOKUP(A1376,_data_elections!$A:$B,2,0)-B1376</f>
        <v>437</v>
      </c>
      <c r="D1376" s="11">
        <f t="shared" si="21"/>
        <v>54.888888888888886</v>
      </c>
      <c r="E1376" s="11">
        <v>49.4</v>
      </c>
      <c r="F1376" s="11">
        <v>40.6</v>
      </c>
    </row>
    <row r="1377" spans="1:6" x14ac:dyDescent="0.15">
      <c r="A1377" s="8">
        <v>2016</v>
      </c>
      <c r="B1377" s="9">
        <v>42246</v>
      </c>
      <c r="C1377" s="10">
        <f>VLOOKUP(A1377,_data_elections!$A:$B,2,0)-B1377</f>
        <v>436</v>
      </c>
      <c r="D1377" s="11">
        <f t="shared" si="21"/>
        <v>54.888888888888886</v>
      </c>
      <c r="E1377" s="11">
        <v>49.4</v>
      </c>
      <c r="F1377" s="11">
        <v>40.6</v>
      </c>
    </row>
    <row r="1378" spans="1:6" x14ac:dyDescent="0.15">
      <c r="A1378" s="8">
        <v>2016</v>
      </c>
      <c r="B1378" s="9">
        <v>42247</v>
      </c>
      <c r="C1378" s="10">
        <f>VLOOKUP(A1378,_data_elections!$A:$B,2,0)-B1378</f>
        <v>435</v>
      </c>
      <c r="D1378" s="11">
        <f t="shared" si="21"/>
        <v>54.888888888888886</v>
      </c>
      <c r="E1378" s="11">
        <v>49.4</v>
      </c>
      <c r="F1378" s="11">
        <v>40.6</v>
      </c>
    </row>
    <row r="1379" spans="1:6" x14ac:dyDescent="0.15">
      <c r="A1379" s="8">
        <v>2016</v>
      </c>
      <c r="B1379" s="9">
        <v>42248</v>
      </c>
      <c r="C1379" s="10">
        <f>VLOOKUP(A1379,_data_elections!$A:$B,2,0)-B1379</f>
        <v>434</v>
      </c>
      <c r="D1379" s="11">
        <f t="shared" si="21"/>
        <v>53.642384105960275</v>
      </c>
      <c r="E1379" s="11">
        <v>48.6</v>
      </c>
      <c r="F1379" s="11">
        <v>42</v>
      </c>
    </row>
    <row r="1380" spans="1:6" x14ac:dyDescent="0.15">
      <c r="A1380" s="8">
        <v>2016</v>
      </c>
      <c r="B1380" s="9">
        <v>42249</v>
      </c>
      <c r="C1380" s="10">
        <f>VLOOKUP(A1380,_data_elections!$A:$B,2,0)-B1380</f>
        <v>433</v>
      </c>
      <c r="D1380" s="11">
        <f t="shared" si="21"/>
        <v>53.642384105960275</v>
      </c>
      <c r="E1380" s="11">
        <v>48.6</v>
      </c>
      <c r="F1380" s="11">
        <v>42</v>
      </c>
    </row>
    <row r="1381" spans="1:6" x14ac:dyDescent="0.15">
      <c r="A1381" s="8">
        <v>2016</v>
      </c>
      <c r="B1381" s="9">
        <v>42250</v>
      </c>
      <c r="C1381" s="10">
        <f>VLOOKUP(A1381,_data_elections!$A:$B,2,0)-B1381</f>
        <v>432</v>
      </c>
      <c r="D1381" s="11">
        <f t="shared" si="21"/>
        <v>52.380952380952387</v>
      </c>
      <c r="E1381" s="11">
        <v>47.3</v>
      </c>
      <c r="F1381" s="11">
        <v>43</v>
      </c>
    </row>
    <row r="1382" spans="1:6" x14ac:dyDescent="0.15">
      <c r="A1382" s="8">
        <v>2016</v>
      </c>
      <c r="B1382" s="9">
        <v>42251</v>
      </c>
      <c r="C1382" s="10">
        <f>VLOOKUP(A1382,_data_elections!$A:$B,2,0)-B1382</f>
        <v>431</v>
      </c>
      <c r="D1382" s="11">
        <f t="shared" si="21"/>
        <v>52.380952380952387</v>
      </c>
      <c r="E1382" s="11">
        <v>47.3</v>
      </c>
      <c r="F1382" s="11">
        <v>43</v>
      </c>
    </row>
    <row r="1383" spans="1:6" x14ac:dyDescent="0.15">
      <c r="A1383" s="8">
        <v>2016</v>
      </c>
      <c r="B1383" s="9">
        <v>42252</v>
      </c>
      <c r="C1383" s="10">
        <f>VLOOKUP(A1383,_data_elections!$A:$B,2,0)-B1383</f>
        <v>430</v>
      </c>
      <c r="D1383" s="11">
        <f t="shared" si="21"/>
        <v>51.345291479820631</v>
      </c>
      <c r="E1383" s="11">
        <v>45.8</v>
      </c>
      <c r="F1383" s="11">
        <v>43.4</v>
      </c>
    </row>
    <row r="1384" spans="1:6" x14ac:dyDescent="0.15">
      <c r="A1384" s="8">
        <v>2016</v>
      </c>
      <c r="B1384" s="9">
        <v>42253</v>
      </c>
      <c r="C1384" s="10">
        <f>VLOOKUP(A1384,_data_elections!$A:$B,2,0)-B1384</f>
        <v>429</v>
      </c>
      <c r="D1384" s="11">
        <f t="shared" si="21"/>
        <v>51.345291479820631</v>
      </c>
      <c r="E1384" s="11">
        <v>45.8</v>
      </c>
      <c r="F1384" s="11">
        <v>43.4</v>
      </c>
    </row>
    <row r="1385" spans="1:6" x14ac:dyDescent="0.15">
      <c r="A1385" s="8">
        <v>2016</v>
      </c>
      <c r="B1385" s="9">
        <v>42254</v>
      </c>
      <c r="C1385" s="10">
        <f>VLOOKUP(A1385,_data_elections!$A:$B,2,0)-B1385</f>
        <v>428</v>
      </c>
      <c r="D1385" s="11">
        <f t="shared" si="21"/>
        <v>51.345291479820631</v>
      </c>
      <c r="E1385" s="11">
        <v>45.8</v>
      </c>
      <c r="F1385" s="11">
        <v>43.4</v>
      </c>
    </row>
    <row r="1386" spans="1:6" x14ac:dyDescent="0.15">
      <c r="A1386" s="8">
        <v>2016</v>
      </c>
      <c r="B1386" s="9">
        <v>42255</v>
      </c>
      <c r="C1386" s="10">
        <f>VLOOKUP(A1386,_data_elections!$A:$B,2,0)-B1386</f>
        <v>427</v>
      </c>
      <c r="D1386" s="11">
        <f t="shared" si="21"/>
        <v>51.345291479820631</v>
      </c>
      <c r="E1386" s="11">
        <v>45.8</v>
      </c>
      <c r="F1386" s="11">
        <v>43.4</v>
      </c>
    </row>
    <row r="1387" spans="1:6" x14ac:dyDescent="0.15">
      <c r="A1387" s="8">
        <v>2016</v>
      </c>
      <c r="B1387" s="9">
        <v>42256</v>
      </c>
      <c r="C1387" s="10">
        <f>VLOOKUP(A1387,_data_elections!$A:$B,2,0)-B1387</f>
        <v>426</v>
      </c>
      <c r="D1387" s="11">
        <f t="shared" si="21"/>
        <v>51.345291479820631</v>
      </c>
      <c r="E1387" s="11">
        <v>45.8</v>
      </c>
      <c r="F1387" s="11">
        <v>43.4</v>
      </c>
    </row>
    <row r="1388" spans="1:6" x14ac:dyDescent="0.15">
      <c r="A1388" s="8">
        <v>2016</v>
      </c>
      <c r="B1388" s="9">
        <v>42257</v>
      </c>
      <c r="C1388" s="10">
        <f>VLOOKUP(A1388,_data_elections!$A:$B,2,0)-B1388</f>
        <v>425</v>
      </c>
      <c r="D1388" s="11">
        <f t="shared" si="21"/>
        <v>50.672645739910315</v>
      </c>
      <c r="E1388" s="11">
        <v>45.2</v>
      </c>
      <c r="F1388" s="11">
        <v>44</v>
      </c>
    </row>
    <row r="1389" spans="1:6" x14ac:dyDescent="0.15">
      <c r="A1389" s="8">
        <v>2016</v>
      </c>
      <c r="B1389" s="9">
        <v>42258</v>
      </c>
      <c r="C1389" s="10">
        <f>VLOOKUP(A1389,_data_elections!$A:$B,2,0)-B1389</f>
        <v>424</v>
      </c>
      <c r="D1389" s="11">
        <f t="shared" si="21"/>
        <v>50.672645739910315</v>
      </c>
      <c r="E1389" s="11">
        <v>45.2</v>
      </c>
      <c r="F1389" s="11">
        <v>44</v>
      </c>
    </row>
    <row r="1390" spans="1:6" x14ac:dyDescent="0.15">
      <c r="A1390" s="8">
        <v>2016</v>
      </c>
      <c r="B1390" s="9">
        <v>42259</v>
      </c>
      <c r="C1390" s="10">
        <f>VLOOKUP(A1390,_data_elections!$A:$B,2,0)-B1390</f>
        <v>423</v>
      </c>
      <c r="D1390" s="11">
        <f t="shared" si="21"/>
        <v>50.672645739910315</v>
      </c>
      <c r="E1390" s="11">
        <v>45.2</v>
      </c>
      <c r="F1390" s="11">
        <v>44</v>
      </c>
    </row>
    <row r="1391" spans="1:6" x14ac:dyDescent="0.15">
      <c r="A1391" s="8">
        <v>2016</v>
      </c>
      <c r="B1391" s="9">
        <v>42260</v>
      </c>
      <c r="C1391" s="10">
        <f>VLOOKUP(A1391,_data_elections!$A:$B,2,0)-B1391</f>
        <v>422</v>
      </c>
      <c r="D1391" s="11">
        <f t="shared" si="21"/>
        <v>50.448430493273541</v>
      </c>
      <c r="E1391" s="11">
        <v>45</v>
      </c>
      <c r="F1391" s="11">
        <v>44.2</v>
      </c>
    </row>
    <row r="1392" spans="1:6" x14ac:dyDescent="0.15">
      <c r="A1392" s="8">
        <v>2016</v>
      </c>
      <c r="B1392" s="9">
        <v>42261</v>
      </c>
      <c r="C1392" s="10">
        <f>VLOOKUP(A1392,_data_elections!$A:$B,2,0)-B1392</f>
        <v>421</v>
      </c>
      <c r="D1392" s="11">
        <f t="shared" si="21"/>
        <v>50.448430493273541</v>
      </c>
      <c r="E1392" s="11">
        <v>45</v>
      </c>
      <c r="F1392" s="11">
        <v>44.2</v>
      </c>
    </row>
    <row r="1393" spans="1:6" x14ac:dyDescent="0.15">
      <c r="A1393" s="8">
        <v>2016</v>
      </c>
      <c r="B1393" s="9">
        <v>42262</v>
      </c>
      <c r="C1393" s="10">
        <f>VLOOKUP(A1393,_data_elections!$A:$B,2,0)-B1393</f>
        <v>420</v>
      </c>
      <c r="D1393" s="11">
        <f t="shared" si="21"/>
        <v>51.559020044543423</v>
      </c>
      <c r="E1393" s="11">
        <v>46.3</v>
      </c>
      <c r="F1393" s="11">
        <v>43.5</v>
      </c>
    </row>
    <row r="1394" spans="1:6" x14ac:dyDescent="0.15">
      <c r="A1394" s="8">
        <v>2016</v>
      </c>
      <c r="B1394" s="9">
        <v>42263</v>
      </c>
      <c r="C1394" s="10">
        <f>VLOOKUP(A1394,_data_elections!$A:$B,2,0)-B1394</f>
        <v>419</v>
      </c>
      <c r="D1394" s="11">
        <f t="shared" si="21"/>
        <v>51.559020044543423</v>
      </c>
      <c r="E1394" s="11">
        <v>46.3</v>
      </c>
      <c r="F1394" s="11">
        <v>43.5</v>
      </c>
    </row>
    <row r="1395" spans="1:6" x14ac:dyDescent="0.15">
      <c r="A1395" s="8">
        <v>2016</v>
      </c>
      <c r="B1395" s="9">
        <v>42264</v>
      </c>
      <c r="C1395" s="10">
        <f>VLOOKUP(A1395,_data_elections!$A:$B,2,0)-B1395</f>
        <v>418</v>
      </c>
      <c r="D1395" s="11">
        <f t="shared" si="21"/>
        <v>51.559020044543423</v>
      </c>
      <c r="E1395" s="11">
        <v>46.3</v>
      </c>
      <c r="F1395" s="11">
        <v>43.5</v>
      </c>
    </row>
    <row r="1396" spans="1:6" x14ac:dyDescent="0.15">
      <c r="A1396" s="8">
        <v>2016</v>
      </c>
      <c r="B1396" s="9">
        <v>42265</v>
      </c>
      <c r="C1396" s="10">
        <f>VLOOKUP(A1396,_data_elections!$A:$B,2,0)-B1396</f>
        <v>417</v>
      </c>
      <c r="D1396" s="11">
        <f t="shared" si="21"/>
        <v>51.559020044543423</v>
      </c>
      <c r="E1396" s="11">
        <v>46.3</v>
      </c>
      <c r="F1396" s="11">
        <v>43.5</v>
      </c>
    </row>
    <row r="1397" spans="1:6" x14ac:dyDescent="0.15">
      <c r="A1397" s="8">
        <v>2016</v>
      </c>
      <c r="B1397" s="9">
        <v>42266</v>
      </c>
      <c r="C1397" s="10">
        <f>VLOOKUP(A1397,_data_elections!$A:$B,2,0)-B1397</f>
        <v>416</v>
      </c>
      <c r="D1397" s="11">
        <f t="shared" si="21"/>
        <v>51.559020044543423</v>
      </c>
      <c r="E1397" s="11">
        <v>46.3</v>
      </c>
      <c r="F1397" s="11">
        <v>43.5</v>
      </c>
    </row>
    <row r="1398" spans="1:6" x14ac:dyDescent="0.15">
      <c r="A1398" s="8">
        <v>2016</v>
      </c>
      <c r="B1398" s="9">
        <v>42267</v>
      </c>
      <c r="C1398" s="10">
        <f>VLOOKUP(A1398,_data_elections!$A:$B,2,0)-B1398</f>
        <v>415</v>
      </c>
      <c r="D1398" s="11">
        <f t="shared" si="21"/>
        <v>51.559020044543423</v>
      </c>
      <c r="E1398" s="11">
        <v>46.3</v>
      </c>
      <c r="F1398" s="11">
        <v>43.5</v>
      </c>
    </row>
    <row r="1399" spans="1:6" x14ac:dyDescent="0.15">
      <c r="A1399" s="8">
        <v>2016</v>
      </c>
      <c r="B1399" s="9">
        <v>42268</v>
      </c>
      <c r="C1399" s="10">
        <f>VLOOKUP(A1399,_data_elections!$A:$B,2,0)-B1399</f>
        <v>414</v>
      </c>
      <c r="D1399" s="11">
        <f t="shared" si="21"/>
        <v>51.559020044543423</v>
      </c>
      <c r="E1399" s="11">
        <v>46.3</v>
      </c>
      <c r="F1399" s="11">
        <v>43.5</v>
      </c>
    </row>
    <row r="1400" spans="1:6" x14ac:dyDescent="0.15">
      <c r="A1400" s="8">
        <v>2016</v>
      </c>
      <c r="B1400" s="9">
        <v>42269</v>
      </c>
      <c r="C1400" s="10">
        <f>VLOOKUP(A1400,_data_elections!$A:$B,2,0)-B1400</f>
        <v>413</v>
      </c>
      <c r="D1400" s="11">
        <f t="shared" si="21"/>
        <v>51.559020044543423</v>
      </c>
      <c r="E1400" s="11">
        <v>46.3</v>
      </c>
      <c r="F1400" s="11">
        <v>43.5</v>
      </c>
    </row>
    <row r="1401" spans="1:6" x14ac:dyDescent="0.15">
      <c r="A1401" s="8">
        <v>2016</v>
      </c>
      <c r="B1401" s="9">
        <v>42270</v>
      </c>
      <c r="C1401" s="10">
        <f>VLOOKUP(A1401,_data_elections!$A:$B,2,0)-B1401</f>
        <v>412</v>
      </c>
      <c r="D1401" s="11">
        <f t="shared" si="21"/>
        <v>51.674107142857139</v>
      </c>
      <c r="E1401" s="11">
        <v>46.3</v>
      </c>
      <c r="F1401" s="11">
        <v>43.3</v>
      </c>
    </row>
    <row r="1402" spans="1:6" x14ac:dyDescent="0.15">
      <c r="A1402" s="8">
        <v>2016</v>
      </c>
      <c r="B1402" s="9">
        <v>42271</v>
      </c>
      <c r="C1402" s="10">
        <f>VLOOKUP(A1402,_data_elections!$A:$B,2,0)-B1402</f>
        <v>411</v>
      </c>
      <c r="D1402" s="11">
        <f t="shared" si="21"/>
        <v>51.501668520578413</v>
      </c>
      <c r="E1402" s="11">
        <v>46.3</v>
      </c>
      <c r="F1402" s="11">
        <v>43.6</v>
      </c>
    </row>
    <row r="1403" spans="1:6" x14ac:dyDescent="0.15">
      <c r="A1403" s="8">
        <v>2016</v>
      </c>
      <c r="B1403" s="9">
        <v>42272</v>
      </c>
      <c r="C1403" s="10">
        <f>VLOOKUP(A1403,_data_elections!$A:$B,2,0)-B1403</f>
        <v>410</v>
      </c>
      <c r="D1403" s="11">
        <f t="shared" si="21"/>
        <v>51.501668520578413</v>
      </c>
      <c r="E1403" s="11">
        <v>46.3</v>
      </c>
      <c r="F1403" s="11">
        <v>43.6</v>
      </c>
    </row>
    <row r="1404" spans="1:6" x14ac:dyDescent="0.15">
      <c r="A1404" s="8">
        <v>2016</v>
      </c>
      <c r="B1404" s="9">
        <v>42273</v>
      </c>
      <c r="C1404" s="10">
        <f>VLOOKUP(A1404,_data_elections!$A:$B,2,0)-B1404</f>
        <v>409</v>
      </c>
      <c r="D1404" s="11">
        <f t="shared" si="21"/>
        <v>51.501668520578413</v>
      </c>
      <c r="E1404" s="11">
        <v>46.3</v>
      </c>
      <c r="F1404" s="11">
        <v>43.6</v>
      </c>
    </row>
    <row r="1405" spans="1:6" x14ac:dyDescent="0.15">
      <c r="A1405" s="8">
        <v>2016</v>
      </c>
      <c r="B1405" s="9">
        <v>42274</v>
      </c>
      <c r="C1405" s="10">
        <f>VLOOKUP(A1405,_data_elections!$A:$B,2,0)-B1405</f>
        <v>408</v>
      </c>
      <c r="D1405" s="11">
        <f t="shared" si="21"/>
        <v>51.501668520578413</v>
      </c>
      <c r="E1405" s="11">
        <v>46.3</v>
      </c>
      <c r="F1405" s="11">
        <v>43.6</v>
      </c>
    </row>
    <row r="1406" spans="1:6" x14ac:dyDescent="0.15">
      <c r="A1406" s="8">
        <v>2016</v>
      </c>
      <c r="B1406" s="9">
        <v>42275</v>
      </c>
      <c r="C1406" s="10">
        <f>VLOOKUP(A1406,_data_elections!$A:$B,2,0)-B1406</f>
        <v>407</v>
      </c>
      <c r="D1406" s="11">
        <f t="shared" si="21"/>
        <v>52.008928571428584</v>
      </c>
      <c r="E1406" s="11">
        <v>46.6</v>
      </c>
      <c r="F1406" s="11">
        <v>43</v>
      </c>
    </row>
    <row r="1407" spans="1:6" x14ac:dyDescent="0.15">
      <c r="A1407" s="8">
        <v>2016</v>
      </c>
      <c r="B1407" s="9">
        <v>42276</v>
      </c>
      <c r="C1407" s="10">
        <f>VLOOKUP(A1407,_data_elections!$A:$B,2,0)-B1407</f>
        <v>406</v>
      </c>
      <c r="D1407" s="11">
        <f t="shared" si="21"/>
        <v>52.008928571428584</v>
      </c>
      <c r="E1407" s="11">
        <v>46.6</v>
      </c>
      <c r="F1407" s="11">
        <v>43</v>
      </c>
    </row>
    <row r="1408" spans="1:6" x14ac:dyDescent="0.15">
      <c r="A1408" s="8">
        <v>2016</v>
      </c>
      <c r="B1408" s="9">
        <v>42277</v>
      </c>
      <c r="C1408" s="10">
        <f>VLOOKUP(A1408,_data_elections!$A:$B,2,0)-B1408</f>
        <v>405</v>
      </c>
      <c r="D1408" s="11">
        <f t="shared" si="21"/>
        <v>52.008928571428584</v>
      </c>
      <c r="E1408" s="11">
        <v>46.6</v>
      </c>
      <c r="F1408" s="11">
        <v>43</v>
      </c>
    </row>
    <row r="1409" spans="1:6" x14ac:dyDescent="0.15">
      <c r="A1409" s="8">
        <v>2016</v>
      </c>
      <c r="B1409" s="9">
        <v>42278</v>
      </c>
      <c r="C1409" s="10">
        <f>VLOOKUP(A1409,_data_elections!$A:$B,2,0)-B1409</f>
        <v>404</v>
      </c>
      <c r="D1409" s="11">
        <f t="shared" si="21"/>
        <v>52.008928571428584</v>
      </c>
      <c r="E1409" s="11">
        <v>46.6</v>
      </c>
      <c r="F1409" s="11">
        <v>43</v>
      </c>
    </row>
    <row r="1410" spans="1:6" x14ac:dyDescent="0.15">
      <c r="A1410" s="8">
        <v>2016</v>
      </c>
      <c r="B1410" s="9">
        <v>42279</v>
      </c>
      <c r="C1410" s="10">
        <f>VLOOKUP(A1410,_data_elections!$A:$B,2,0)-B1410</f>
        <v>403</v>
      </c>
      <c r="D1410" s="11">
        <f t="shared" ref="D1410:D1473" si="22">E1410/(E1410+F1410)*100</f>
        <v>52.008928571428584</v>
      </c>
      <c r="E1410" s="11">
        <v>46.6</v>
      </c>
      <c r="F1410" s="11">
        <v>43</v>
      </c>
    </row>
    <row r="1411" spans="1:6" x14ac:dyDescent="0.15">
      <c r="A1411" s="8">
        <v>2016</v>
      </c>
      <c r="B1411" s="9">
        <v>42280</v>
      </c>
      <c r="C1411" s="10">
        <f>VLOOKUP(A1411,_data_elections!$A:$B,2,0)-B1411</f>
        <v>402</v>
      </c>
      <c r="D1411" s="11">
        <f t="shared" si="22"/>
        <v>52.008928571428584</v>
      </c>
      <c r="E1411" s="11">
        <v>46.6</v>
      </c>
      <c r="F1411" s="11">
        <v>43</v>
      </c>
    </row>
    <row r="1412" spans="1:6" x14ac:dyDescent="0.15">
      <c r="A1412" s="8">
        <v>2016</v>
      </c>
      <c r="B1412" s="9">
        <v>42281</v>
      </c>
      <c r="C1412" s="10">
        <f>VLOOKUP(A1412,_data_elections!$A:$B,2,0)-B1412</f>
        <v>401</v>
      </c>
      <c r="D1412" s="11">
        <f t="shared" si="22"/>
        <v>52.008928571428584</v>
      </c>
      <c r="E1412" s="11">
        <v>46.6</v>
      </c>
      <c r="F1412" s="11">
        <v>43</v>
      </c>
    </row>
    <row r="1413" spans="1:6" x14ac:dyDescent="0.15">
      <c r="A1413" s="8">
        <v>2016</v>
      </c>
      <c r="B1413" s="9">
        <v>42282</v>
      </c>
      <c r="C1413" s="10">
        <f>VLOOKUP(A1413,_data_elections!$A:$B,2,0)-B1413</f>
        <v>400</v>
      </c>
      <c r="D1413" s="11">
        <f t="shared" si="22"/>
        <v>52.008928571428584</v>
      </c>
      <c r="E1413" s="11">
        <v>46.6</v>
      </c>
      <c r="F1413" s="11">
        <v>43</v>
      </c>
    </row>
    <row r="1414" spans="1:6" x14ac:dyDescent="0.15">
      <c r="A1414" s="8">
        <v>2016</v>
      </c>
      <c r="B1414" s="9">
        <v>42283</v>
      </c>
      <c r="C1414" s="10">
        <f>VLOOKUP(A1414,_data_elections!$A:$B,2,0)-B1414</f>
        <v>399</v>
      </c>
      <c r="D1414" s="11">
        <f t="shared" si="22"/>
        <v>52.008928571428584</v>
      </c>
      <c r="E1414" s="11">
        <v>46.6</v>
      </c>
      <c r="F1414" s="11">
        <v>43</v>
      </c>
    </row>
    <row r="1415" spans="1:6" x14ac:dyDescent="0.15">
      <c r="A1415" s="8">
        <v>2016</v>
      </c>
      <c r="B1415" s="9">
        <v>42284</v>
      </c>
      <c r="C1415" s="10">
        <f>VLOOKUP(A1415,_data_elections!$A:$B,2,0)-B1415</f>
        <v>398</v>
      </c>
      <c r="D1415" s="11">
        <f t="shared" si="22"/>
        <v>51.901565995525722</v>
      </c>
      <c r="E1415" s="11">
        <v>46.4</v>
      </c>
      <c r="F1415" s="11">
        <v>43</v>
      </c>
    </row>
    <row r="1416" spans="1:6" x14ac:dyDescent="0.15">
      <c r="A1416" s="8">
        <v>2016</v>
      </c>
      <c r="B1416" s="9">
        <v>42285</v>
      </c>
      <c r="C1416" s="10">
        <f>VLOOKUP(A1416,_data_elections!$A:$B,2,0)-B1416</f>
        <v>397</v>
      </c>
      <c r="D1416" s="11">
        <f t="shared" si="22"/>
        <v>51.901565995525722</v>
      </c>
      <c r="E1416" s="11">
        <v>46.4</v>
      </c>
      <c r="F1416" s="11">
        <v>43</v>
      </c>
    </row>
    <row r="1417" spans="1:6" x14ac:dyDescent="0.15">
      <c r="A1417" s="8">
        <v>2016</v>
      </c>
      <c r="B1417" s="9">
        <v>42286</v>
      </c>
      <c r="C1417" s="10">
        <f>VLOOKUP(A1417,_data_elections!$A:$B,2,0)-B1417</f>
        <v>396</v>
      </c>
      <c r="D1417" s="11">
        <f t="shared" si="22"/>
        <v>51.901565995525722</v>
      </c>
      <c r="E1417" s="11">
        <v>46.4</v>
      </c>
      <c r="F1417" s="11">
        <v>43</v>
      </c>
    </row>
    <row r="1418" spans="1:6" x14ac:dyDescent="0.15">
      <c r="A1418" s="8">
        <v>2016</v>
      </c>
      <c r="B1418" s="9">
        <v>42287</v>
      </c>
      <c r="C1418" s="10">
        <f>VLOOKUP(A1418,_data_elections!$A:$B,2,0)-B1418</f>
        <v>395</v>
      </c>
      <c r="D1418" s="11">
        <f t="shared" si="22"/>
        <v>51.901565995525722</v>
      </c>
      <c r="E1418" s="11">
        <v>46.4</v>
      </c>
      <c r="F1418" s="11">
        <v>43</v>
      </c>
    </row>
    <row r="1419" spans="1:6" x14ac:dyDescent="0.15">
      <c r="A1419" s="8">
        <v>2016</v>
      </c>
      <c r="B1419" s="9">
        <v>42288</v>
      </c>
      <c r="C1419" s="10">
        <f>VLOOKUP(A1419,_data_elections!$A:$B,2,0)-B1419</f>
        <v>394</v>
      </c>
      <c r="D1419" s="11">
        <f t="shared" si="22"/>
        <v>51.670378619153681</v>
      </c>
      <c r="E1419" s="11">
        <v>46.4</v>
      </c>
      <c r="F1419" s="11">
        <v>43.4</v>
      </c>
    </row>
    <row r="1420" spans="1:6" x14ac:dyDescent="0.15">
      <c r="A1420" s="8">
        <v>2016</v>
      </c>
      <c r="B1420" s="9">
        <v>42289</v>
      </c>
      <c r="C1420" s="10">
        <f>VLOOKUP(A1420,_data_elections!$A:$B,2,0)-B1420</f>
        <v>393</v>
      </c>
      <c r="D1420" s="11">
        <f t="shared" si="22"/>
        <v>51.670378619153681</v>
      </c>
      <c r="E1420" s="11">
        <v>46.4</v>
      </c>
      <c r="F1420" s="11">
        <v>43.4</v>
      </c>
    </row>
    <row r="1421" spans="1:6" x14ac:dyDescent="0.15">
      <c r="A1421" s="8">
        <v>2016</v>
      </c>
      <c r="B1421" s="9">
        <v>42290</v>
      </c>
      <c r="C1421" s="10">
        <f>VLOOKUP(A1421,_data_elections!$A:$B,2,0)-B1421</f>
        <v>392</v>
      </c>
      <c r="D1421" s="11">
        <f t="shared" si="22"/>
        <v>50.898876404494374</v>
      </c>
      <c r="E1421" s="11">
        <v>45.3</v>
      </c>
      <c r="F1421" s="11">
        <v>43.7</v>
      </c>
    </row>
    <row r="1422" spans="1:6" x14ac:dyDescent="0.15">
      <c r="A1422" s="8">
        <v>2016</v>
      </c>
      <c r="B1422" s="9">
        <v>42291</v>
      </c>
      <c r="C1422" s="10">
        <f>VLOOKUP(A1422,_data_elections!$A:$B,2,0)-B1422</f>
        <v>391</v>
      </c>
      <c r="D1422" s="11">
        <f t="shared" si="22"/>
        <v>50.898876404494374</v>
      </c>
      <c r="E1422" s="11">
        <v>45.3</v>
      </c>
      <c r="F1422" s="11">
        <v>43.7</v>
      </c>
    </row>
    <row r="1423" spans="1:6" x14ac:dyDescent="0.15">
      <c r="A1423" s="8">
        <v>2016</v>
      </c>
      <c r="B1423" s="9">
        <v>42292</v>
      </c>
      <c r="C1423" s="10">
        <f>VLOOKUP(A1423,_data_elections!$A:$B,2,0)-B1423</f>
        <v>390</v>
      </c>
      <c r="D1423" s="11">
        <f t="shared" si="22"/>
        <v>50.898876404494374</v>
      </c>
      <c r="E1423" s="11">
        <v>45.3</v>
      </c>
      <c r="F1423" s="11">
        <v>43.7</v>
      </c>
    </row>
    <row r="1424" spans="1:6" x14ac:dyDescent="0.15">
      <c r="A1424" s="8">
        <v>2016</v>
      </c>
      <c r="B1424" s="9">
        <v>42293</v>
      </c>
      <c r="C1424" s="10">
        <f>VLOOKUP(A1424,_data_elections!$A:$B,2,0)-B1424</f>
        <v>389</v>
      </c>
      <c r="D1424" s="11">
        <f t="shared" si="22"/>
        <v>50.898876404494374</v>
      </c>
      <c r="E1424" s="11">
        <v>45.3</v>
      </c>
      <c r="F1424" s="11">
        <v>43.7</v>
      </c>
    </row>
    <row r="1425" spans="1:6" x14ac:dyDescent="0.15">
      <c r="A1425" s="8">
        <v>2016</v>
      </c>
      <c r="B1425" s="9">
        <v>42294</v>
      </c>
      <c r="C1425" s="10">
        <f>VLOOKUP(A1425,_data_elections!$A:$B,2,0)-B1425</f>
        <v>388</v>
      </c>
      <c r="D1425" s="11">
        <f t="shared" si="22"/>
        <v>50.898876404494374</v>
      </c>
      <c r="E1425" s="11">
        <v>45.3</v>
      </c>
      <c r="F1425" s="11">
        <v>43.7</v>
      </c>
    </row>
    <row r="1426" spans="1:6" x14ac:dyDescent="0.15">
      <c r="A1426" s="8">
        <v>2016</v>
      </c>
      <c r="B1426" s="9">
        <v>42295</v>
      </c>
      <c r="C1426" s="10">
        <f>VLOOKUP(A1426,_data_elections!$A:$B,2,0)-B1426</f>
        <v>387</v>
      </c>
      <c r="D1426" s="11">
        <f t="shared" si="22"/>
        <v>50.898876404494374</v>
      </c>
      <c r="E1426" s="11">
        <v>45.3</v>
      </c>
      <c r="F1426" s="11">
        <v>43.7</v>
      </c>
    </row>
    <row r="1427" spans="1:6" x14ac:dyDescent="0.15">
      <c r="A1427" s="8">
        <v>2016</v>
      </c>
      <c r="B1427" s="9">
        <v>42296</v>
      </c>
      <c r="C1427" s="10">
        <f>VLOOKUP(A1427,_data_elections!$A:$B,2,0)-B1427</f>
        <v>386</v>
      </c>
      <c r="D1427" s="11">
        <f t="shared" si="22"/>
        <v>51.40607424071991</v>
      </c>
      <c r="E1427" s="11">
        <v>45.7</v>
      </c>
      <c r="F1427" s="11">
        <v>43.2</v>
      </c>
    </row>
    <row r="1428" spans="1:6" x14ac:dyDescent="0.15">
      <c r="A1428" s="8">
        <v>2016</v>
      </c>
      <c r="B1428" s="9">
        <v>42297</v>
      </c>
      <c r="C1428" s="10">
        <f>VLOOKUP(A1428,_data_elections!$A:$B,2,0)-B1428</f>
        <v>385</v>
      </c>
      <c r="D1428" s="11">
        <f t="shared" si="22"/>
        <v>51.40607424071991</v>
      </c>
      <c r="E1428" s="11">
        <v>45.7</v>
      </c>
      <c r="F1428" s="11">
        <v>43.2</v>
      </c>
    </row>
    <row r="1429" spans="1:6" x14ac:dyDescent="0.15">
      <c r="A1429" s="8">
        <v>2016</v>
      </c>
      <c r="B1429" s="9">
        <v>42298</v>
      </c>
      <c r="C1429" s="10">
        <f>VLOOKUP(A1429,_data_elections!$A:$B,2,0)-B1429</f>
        <v>384</v>
      </c>
      <c r="D1429" s="11">
        <f t="shared" si="22"/>
        <v>51.40607424071991</v>
      </c>
      <c r="E1429" s="11">
        <v>45.7</v>
      </c>
      <c r="F1429" s="11">
        <v>43.2</v>
      </c>
    </row>
    <row r="1430" spans="1:6" x14ac:dyDescent="0.15">
      <c r="A1430" s="8">
        <v>2016</v>
      </c>
      <c r="B1430" s="9">
        <v>42299</v>
      </c>
      <c r="C1430" s="10">
        <f>VLOOKUP(A1430,_data_elections!$A:$B,2,0)-B1430</f>
        <v>383</v>
      </c>
      <c r="D1430" s="11">
        <f t="shared" si="22"/>
        <v>51.40607424071991</v>
      </c>
      <c r="E1430" s="11">
        <v>45.7</v>
      </c>
      <c r="F1430" s="11">
        <v>43.2</v>
      </c>
    </row>
    <row r="1431" spans="1:6" x14ac:dyDescent="0.15">
      <c r="A1431" s="8">
        <v>2016</v>
      </c>
      <c r="B1431" s="9">
        <v>42300</v>
      </c>
      <c r="C1431" s="10">
        <f>VLOOKUP(A1431,_data_elections!$A:$B,2,0)-B1431</f>
        <v>382</v>
      </c>
      <c r="D1431" s="11">
        <f t="shared" si="22"/>
        <v>51.40607424071991</v>
      </c>
      <c r="E1431" s="11">
        <v>45.7</v>
      </c>
      <c r="F1431" s="11">
        <v>43.2</v>
      </c>
    </row>
    <row r="1432" spans="1:6" x14ac:dyDescent="0.15">
      <c r="A1432" s="8">
        <v>2016</v>
      </c>
      <c r="B1432" s="9">
        <v>42301</v>
      </c>
      <c r="C1432" s="10">
        <f>VLOOKUP(A1432,_data_elections!$A:$B,2,0)-B1432</f>
        <v>381</v>
      </c>
      <c r="D1432" s="11">
        <f t="shared" si="22"/>
        <v>51.40607424071991</v>
      </c>
      <c r="E1432" s="11">
        <v>45.7</v>
      </c>
      <c r="F1432" s="11">
        <v>43.2</v>
      </c>
    </row>
    <row r="1433" spans="1:6" x14ac:dyDescent="0.15">
      <c r="A1433" s="8">
        <v>2016</v>
      </c>
      <c r="B1433" s="9">
        <v>42302</v>
      </c>
      <c r="C1433" s="10">
        <f>VLOOKUP(A1433,_data_elections!$A:$B,2,0)-B1433</f>
        <v>380</v>
      </c>
      <c r="D1433" s="11">
        <f t="shared" si="22"/>
        <v>51.40607424071991</v>
      </c>
      <c r="E1433" s="11">
        <v>45.7</v>
      </c>
      <c r="F1433" s="11">
        <v>43.2</v>
      </c>
    </row>
    <row r="1434" spans="1:6" x14ac:dyDescent="0.15">
      <c r="A1434" s="8">
        <v>2016</v>
      </c>
      <c r="B1434" s="9">
        <v>42303</v>
      </c>
      <c r="C1434" s="10">
        <f>VLOOKUP(A1434,_data_elections!$A:$B,2,0)-B1434</f>
        <v>379</v>
      </c>
      <c r="D1434" s="11">
        <f t="shared" si="22"/>
        <v>51.40607424071991</v>
      </c>
      <c r="E1434" s="11">
        <v>45.7</v>
      </c>
      <c r="F1434" s="11">
        <v>43.2</v>
      </c>
    </row>
    <row r="1435" spans="1:6" x14ac:dyDescent="0.15">
      <c r="A1435" s="8">
        <v>2016</v>
      </c>
      <c r="B1435" s="9">
        <v>42304</v>
      </c>
      <c r="C1435" s="10">
        <f>VLOOKUP(A1435,_data_elections!$A:$B,2,0)-B1435</f>
        <v>378</v>
      </c>
      <c r="D1435" s="11">
        <f t="shared" si="22"/>
        <v>51.40607424071991</v>
      </c>
      <c r="E1435" s="11">
        <v>45.7</v>
      </c>
      <c r="F1435" s="11">
        <v>43.2</v>
      </c>
    </row>
    <row r="1436" spans="1:6" x14ac:dyDescent="0.15">
      <c r="A1436" s="8">
        <v>2016</v>
      </c>
      <c r="B1436" s="9">
        <v>42305</v>
      </c>
      <c r="C1436" s="10">
        <f>VLOOKUP(A1436,_data_elections!$A:$B,2,0)-B1436</f>
        <v>377</v>
      </c>
      <c r="D1436" s="11">
        <f t="shared" si="22"/>
        <v>51.40607424071991</v>
      </c>
      <c r="E1436" s="11">
        <v>45.7</v>
      </c>
      <c r="F1436" s="11">
        <v>43.2</v>
      </c>
    </row>
    <row r="1437" spans="1:6" x14ac:dyDescent="0.15">
      <c r="A1437" s="8">
        <v>2016</v>
      </c>
      <c r="B1437" s="9">
        <v>42306</v>
      </c>
      <c r="C1437" s="10">
        <f>VLOOKUP(A1437,_data_elections!$A:$B,2,0)-B1437</f>
        <v>376</v>
      </c>
      <c r="D1437" s="11">
        <f t="shared" si="22"/>
        <v>51.40607424071991</v>
      </c>
      <c r="E1437" s="11">
        <v>45.7</v>
      </c>
      <c r="F1437" s="11">
        <v>43.2</v>
      </c>
    </row>
    <row r="1438" spans="1:6" x14ac:dyDescent="0.15">
      <c r="A1438" s="8">
        <v>2016</v>
      </c>
      <c r="B1438" s="9">
        <v>42307</v>
      </c>
      <c r="C1438" s="10">
        <f>VLOOKUP(A1438,_data_elections!$A:$B,2,0)-B1438</f>
        <v>375</v>
      </c>
      <c r="D1438" s="11">
        <f t="shared" si="22"/>
        <v>51.40607424071991</v>
      </c>
      <c r="E1438" s="11">
        <v>45.7</v>
      </c>
      <c r="F1438" s="11">
        <v>43.2</v>
      </c>
    </row>
    <row r="1439" spans="1:6" x14ac:dyDescent="0.15">
      <c r="A1439" s="8">
        <v>2016</v>
      </c>
      <c r="B1439" s="9">
        <v>42308</v>
      </c>
      <c r="C1439" s="10">
        <f>VLOOKUP(A1439,_data_elections!$A:$B,2,0)-B1439</f>
        <v>374</v>
      </c>
      <c r="D1439" s="11">
        <f t="shared" si="22"/>
        <v>51.40607424071991</v>
      </c>
      <c r="E1439" s="11">
        <v>45.7</v>
      </c>
      <c r="F1439" s="11">
        <v>43.2</v>
      </c>
    </row>
    <row r="1440" spans="1:6" x14ac:dyDescent="0.15">
      <c r="A1440" s="8">
        <v>2016</v>
      </c>
      <c r="B1440" s="9">
        <v>42309</v>
      </c>
      <c r="C1440" s="10">
        <f>VLOOKUP(A1440,_data_elections!$A:$B,2,0)-B1440</f>
        <v>373</v>
      </c>
      <c r="D1440" s="11">
        <f t="shared" si="22"/>
        <v>51.40607424071991</v>
      </c>
      <c r="E1440" s="11">
        <v>45.7</v>
      </c>
      <c r="F1440" s="11">
        <v>43.2</v>
      </c>
    </row>
    <row r="1441" spans="1:6" x14ac:dyDescent="0.15">
      <c r="A1441" s="8">
        <v>2016</v>
      </c>
      <c r="B1441" s="9">
        <v>42310</v>
      </c>
      <c r="C1441" s="10">
        <f>VLOOKUP(A1441,_data_elections!$A:$B,2,0)-B1441</f>
        <v>372</v>
      </c>
      <c r="D1441" s="11">
        <f t="shared" si="22"/>
        <v>51.40607424071991</v>
      </c>
      <c r="E1441" s="11">
        <v>45.7</v>
      </c>
      <c r="F1441" s="11">
        <v>43.2</v>
      </c>
    </row>
    <row r="1442" spans="1:6" x14ac:dyDescent="0.15">
      <c r="A1442" s="8">
        <v>2016</v>
      </c>
      <c r="B1442" s="9">
        <v>42311</v>
      </c>
      <c r="C1442" s="10">
        <f>VLOOKUP(A1442,_data_elections!$A:$B,2,0)-B1442</f>
        <v>371</v>
      </c>
      <c r="D1442" s="11">
        <f t="shared" si="22"/>
        <v>51.173184357541899</v>
      </c>
      <c r="E1442" s="11">
        <v>45.8</v>
      </c>
      <c r="F1442" s="11">
        <v>43.7</v>
      </c>
    </row>
    <row r="1443" spans="1:6" x14ac:dyDescent="0.15">
      <c r="A1443" s="8">
        <v>2016</v>
      </c>
      <c r="B1443" s="9">
        <v>42312</v>
      </c>
      <c r="C1443" s="10">
        <f>VLOOKUP(A1443,_data_elections!$A:$B,2,0)-B1443</f>
        <v>370</v>
      </c>
      <c r="D1443" s="11">
        <f t="shared" si="22"/>
        <v>51.224944320712694</v>
      </c>
      <c r="E1443" s="11">
        <v>46</v>
      </c>
      <c r="F1443" s="11">
        <v>43.8</v>
      </c>
    </row>
    <row r="1444" spans="1:6" x14ac:dyDescent="0.15">
      <c r="A1444" s="8">
        <v>2016</v>
      </c>
      <c r="B1444" s="9">
        <v>42313</v>
      </c>
      <c r="C1444" s="10">
        <f>VLOOKUP(A1444,_data_elections!$A:$B,2,0)-B1444</f>
        <v>369</v>
      </c>
      <c r="D1444" s="11">
        <f t="shared" si="22"/>
        <v>51.224944320712694</v>
      </c>
      <c r="E1444" s="11">
        <v>46</v>
      </c>
      <c r="F1444" s="11">
        <v>43.8</v>
      </c>
    </row>
    <row r="1445" spans="1:6" x14ac:dyDescent="0.15">
      <c r="A1445" s="8">
        <v>2016</v>
      </c>
      <c r="B1445" s="9">
        <v>42314</v>
      </c>
      <c r="C1445" s="10">
        <f>VLOOKUP(A1445,_data_elections!$A:$B,2,0)-B1445</f>
        <v>368</v>
      </c>
      <c r="D1445" s="11">
        <f t="shared" si="22"/>
        <v>51.224944320712694</v>
      </c>
      <c r="E1445" s="11">
        <v>46</v>
      </c>
      <c r="F1445" s="11">
        <v>43.8</v>
      </c>
    </row>
    <row r="1446" spans="1:6" x14ac:dyDescent="0.15">
      <c r="A1446" s="8">
        <v>2016</v>
      </c>
      <c r="B1446" s="9">
        <v>42315</v>
      </c>
      <c r="C1446" s="10">
        <f>VLOOKUP(A1446,_data_elections!$A:$B,2,0)-B1446</f>
        <v>367</v>
      </c>
      <c r="D1446" s="11">
        <f t="shared" si="22"/>
        <v>51.224944320712694</v>
      </c>
      <c r="E1446" s="11">
        <v>46</v>
      </c>
      <c r="F1446" s="11">
        <v>43.8</v>
      </c>
    </row>
    <row r="1447" spans="1:6" x14ac:dyDescent="0.15">
      <c r="A1447" s="8">
        <v>2016</v>
      </c>
      <c r="B1447" s="9">
        <v>42316</v>
      </c>
      <c r="C1447" s="10">
        <f>VLOOKUP(A1447,_data_elections!$A:$B,2,0)-B1447</f>
        <v>366</v>
      </c>
      <c r="D1447" s="11">
        <f t="shared" si="22"/>
        <v>51.224944320712694</v>
      </c>
      <c r="E1447" s="11">
        <v>46</v>
      </c>
      <c r="F1447" s="11">
        <v>43.8</v>
      </c>
    </row>
    <row r="1448" spans="1:6" x14ac:dyDescent="0.15">
      <c r="A1448" s="8">
        <v>2016</v>
      </c>
      <c r="B1448" s="9">
        <v>42317</v>
      </c>
      <c r="C1448" s="10">
        <f>VLOOKUP(A1448,_data_elections!$A:$B,2,0)-B1448</f>
        <v>365</v>
      </c>
      <c r="D1448" s="11">
        <f t="shared" si="22"/>
        <v>52.417582417582423</v>
      </c>
      <c r="E1448" s="11">
        <v>47.7</v>
      </c>
      <c r="F1448" s="11">
        <v>43.3</v>
      </c>
    </row>
    <row r="1449" spans="1:6" x14ac:dyDescent="0.15">
      <c r="A1449" s="8">
        <v>2016</v>
      </c>
      <c r="B1449" s="9">
        <v>42318</v>
      </c>
      <c r="C1449" s="10">
        <f>VLOOKUP(A1449,_data_elections!$A:$B,2,0)-B1449</f>
        <v>364</v>
      </c>
      <c r="D1449" s="11">
        <f t="shared" si="22"/>
        <v>52.417582417582423</v>
      </c>
      <c r="E1449" s="11">
        <v>47.7</v>
      </c>
      <c r="F1449" s="11">
        <v>43.3</v>
      </c>
    </row>
    <row r="1450" spans="1:6" x14ac:dyDescent="0.15">
      <c r="A1450" s="8">
        <v>2016</v>
      </c>
      <c r="B1450" s="9">
        <v>42319</v>
      </c>
      <c r="C1450" s="10">
        <f>VLOOKUP(A1450,_data_elections!$A:$B,2,0)-B1450</f>
        <v>363</v>
      </c>
      <c r="D1450" s="11">
        <f t="shared" si="22"/>
        <v>52.417582417582423</v>
      </c>
      <c r="E1450" s="11">
        <v>47.7</v>
      </c>
      <c r="F1450" s="11">
        <v>43.3</v>
      </c>
    </row>
    <row r="1451" spans="1:6" x14ac:dyDescent="0.15">
      <c r="A1451" s="8">
        <v>2016</v>
      </c>
      <c r="B1451" s="9">
        <v>42320</v>
      </c>
      <c r="C1451" s="10">
        <f>VLOOKUP(A1451,_data_elections!$A:$B,2,0)-B1451</f>
        <v>362</v>
      </c>
      <c r="D1451" s="11">
        <f t="shared" si="22"/>
        <v>52.417582417582423</v>
      </c>
      <c r="E1451" s="11">
        <v>47.7</v>
      </c>
      <c r="F1451" s="11">
        <v>43.3</v>
      </c>
    </row>
    <row r="1452" spans="1:6" x14ac:dyDescent="0.15">
      <c r="A1452" s="8">
        <v>2016</v>
      </c>
      <c r="B1452" s="9">
        <v>42321</v>
      </c>
      <c r="C1452" s="10">
        <f>VLOOKUP(A1452,_data_elections!$A:$B,2,0)-B1452</f>
        <v>361</v>
      </c>
      <c r="D1452" s="11">
        <f t="shared" si="22"/>
        <v>52.417582417582423</v>
      </c>
      <c r="E1452" s="11">
        <v>47.7</v>
      </c>
      <c r="F1452" s="11">
        <v>43.3</v>
      </c>
    </row>
    <row r="1453" spans="1:6" x14ac:dyDescent="0.15">
      <c r="A1453" s="8">
        <v>2016</v>
      </c>
      <c r="B1453" s="9">
        <v>42322</v>
      </c>
      <c r="C1453" s="10">
        <f>VLOOKUP(A1453,_data_elections!$A:$B,2,0)-B1453</f>
        <v>360</v>
      </c>
      <c r="D1453" s="11">
        <f t="shared" si="22"/>
        <v>52.417582417582423</v>
      </c>
      <c r="E1453" s="11">
        <v>47.7</v>
      </c>
      <c r="F1453" s="11">
        <v>43.3</v>
      </c>
    </row>
    <row r="1454" spans="1:6" x14ac:dyDescent="0.15">
      <c r="A1454" s="8">
        <v>2016</v>
      </c>
      <c r="B1454" s="9">
        <v>42323</v>
      </c>
      <c r="C1454" s="10">
        <f>VLOOKUP(A1454,_data_elections!$A:$B,2,0)-B1454</f>
        <v>359</v>
      </c>
      <c r="D1454" s="11">
        <f t="shared" si="22"/>
        <v>52.417582417582423</v>
      </c>
      <c r="E1454" s="11">
        <v>47.7</v>
      </c>
      <c r="F1454" s="11">
        <v>43.3</v>
      </c>
    </row>
    <row r="1455" spans="1:6" x14ac:dyDescent="0.15">
      <c r="A1455" s="8">
        <v>2016</v>
      </c>
      <c r="B1455" s="9">
        <v>42324</v>
      </c>
      <c r="C1455" s="10">
        <f>VLOOKUP(A1455,_data_elections!$A:$B,2,0)-B1455</f>
        <v>358</v>
      </c>
      <c r="D1455" s="11">
        <f t="shared" si="22"/>
        <v>52.417582417582423</v>
      </c>
      <c r="E1455" s="11">
        <v>47.7</v>
      </c>
      <c r="F1455" s="11">
        <v>43.3</v>
      </c>
    </row>
    <row r="1456" spans="1:6" x14ac:dyDescent="0.15">
      <c r="A1456" s="8">
        <v>2016</v>
      </c>
      <c r="B1456" s="9">
        <v>42325</v>
      </c>
      <c r="C1456" s="10">
        <f>VLOOKUP(A1456,_data_elections!$A:$B,2,0)-B1456</f>
        <v>357</v>
      </c>
      <c r="D1456" s="11">
        <f t="shared" si="22"/>
        <v>52.417582417582423</v>
      </c>
      <c r="E1456" s="11">
        <v>47.7</v>
      </c>
      <c r="F1456" s="11">
        <v>43.3</v>
      </c>
    </row>
    <row r="1457" spans="1:6" x14ac:dyDescent="0.15">
      <c r="A1457" s="8">
        <v>2016</v>
      </c>
      <c r="B1457" s="9">
        <v>42326</v>
      </c>
      <c r="C1457" s="10">
        <f>VLOOKUP(A1457,_data_elections!$A:$B,2,0)-B1457</f>
        <v>356</v>
      </c>
      <c r="D1457" s="11">
        <f t="shared" si="22"/>
        <v>52.417582417582423</v>
      </c>
      <c r="E1457" s="11">
        <v>47.7</v>
      </c>
      <c r="F1457" s="11">
        <v>43.3</v>
      </c>
    </row>
    <row r="1458" spans="1:6" x14ac:dyDescent="0.15">
      <c r="A1458" s="8">
        <v>2016</v>
      </c>
      <c r="B1458" s="9">
        <v>42327</v>
      </c>
      <c r="C1458" s="10">
        <f>VLOOKUP(A1458,_data_elections!$A:$B,2,0)-B1458</f>
        <v>355</v>
      </c>
      <c r="D1458" s="11">
        <f t="shared" si="22"/>
        <v>52.469813391877061</v>
      </c>
      <c r="E1458" s="11">
        <v>47.8</v>
      </c>
      <c r="F1458" s="11">
        <v>43.3</v>
      </c>
    </row>
    <row r="1459" spans="1:6" x14ac:dyDescent="0.15">
      <c r="A1459" s="8">
        <v>2016</v>
      </c>
      <c r="B1459" s="9">
        <v>42328</v>
      </c>
      <c r="C1459" s="10">
        <f>VLOOKUP(A1459,_data_elections!$A:$B,2,0)-B1459</f>
        <v>354</v>
      </c>
      <c r="D1459" s="11">
        <f t="shared" si="22"/>
        <v>52.469813391877061</v>
      </c>
      <c r="E1459" s="11">
        <v>47.8</v>
      </c>
      <c r="F1459" s="11">
        <v>43.3</v>
      </c>
    </row>
    <row r="1460" spans="1:6" x14ac:dyDescent="0.15">
      <c r="A1460" s="8">
        <v>2016</v>
      </c>
      <c r="B1460" s="9">
        <v>42329</v>
      </c>
      <c r="C1460" s="10">
        <f>VLOOKUP(A1460,_data_elections!$A:$B,2,0)-B1460</f>
        <v>353</v>
      </c>
      <c r="D1460" s="11">
        <f t="shared" si="22"/>
        <v>52.469813391877061</v>
      </c>
      <c r="E1460" s="11">
        <v>47.8</v>
      </c>
      <c r="F1460" s="11">
        <v>43.3</v>
      </c>
    </row>
    <row r="1461" spans="1:6" x14ac:dyDescent="0.15">
      <c r="A1461" s="8">
        <v>2016</v>
      </c>
      <c r="B1461" s="9">
        <v>42330</v>
      </c>
      <c r="C1461" s="10">
        <f>VLOOKUP(A1461,_data_elections!$A:$B,2,0)-B1461</f>
        <v>352</v>
      </c>
      <c r="D1461" s="11">
        <f t="shared" si="22"/>
        <v>52.42290748898678</v>
      </c>
      <c r="E1461" s="11">
        <v>47.6</v>
      </c>
      <c r="F1461" s="11">
        <v>43.2</v>
      </c>
    </row>
    <row r="1462" spans="1:6" x14ac:dyDescent="0.15">
      <c r="A1462" s="8">
        <v>2016</v>
      </c>
      <c r="B1462" s="9">
        <v>42331</v>
      </c>
      <c r="C1462" s="10">
        <f>VLOOKUP(A1462,_data_elections!$A:$B,2,0)-B1462</f>
        <v>351</v>
      </c>
      <c r="D1462" s="11">
        <f t="shared" si="22"/>
        <v>52.42290748898678</v>
      </c>
      <c r="E1462" s="11">
        <v>47.6</v>
      </c>
      <c r="F1462" s="11">
        <v>43.2</v>
      </c>
    </row>
    <row r="1463" spans="1:6" x14ac:dyDescent="0.15">
      <c r="A1463" s="8">
        <v>2016</v>
      </c>
      <c r="B1463" s="9">
        <v>42332</v>
      </c>
      <c r="C1463" s="10">
        <f>VLOOKUP(A1463,_data_elections!$A:$B,2,0)-B1463</f>
        <v>350</v>
      </c>
      <c r="D1463" s="11">
        <f t="shared" si="22"/>
        <v>52.42290748898678</v>
      </c>
      <c r="E1463" s="11">
        <v>47.6</v>
      </c>
      <c r="F1463" s="11">
        <v>43.2</v>
      </c>
    </row>
    <row r="1464" spans="1:6" x14ac:dyDescent="0.15">
      <c r="A1464" s="8">
        <v>2016</v>
      </c>
      <c r="B1464" s="9">
        <v>42333</v>
      </c>
      <c r="C1464" s="10">
        <f>VLOOKUP(A1464,_data_elections!$A:$B,2,0)-B1464</f>
        <v>349</v>
      </c>
      <c r="D1464" s="11">
        <f t="shared" si="22"/>
        <v>52.42290748898678</v>
      </c>
      <c r="E1464" s="11">
        <v>47.6</v>
      </c>
      <c r="F1464" s="11">
        <v>43.2</v>
      </c>
    </row>
    <row r="1465" spans="1:6" x14ac:dyDescent="0.15">
      <c r="A1465" s="8">
        <v>2016</v>
      </c>
      <c r="B1465" s="9">
        <v>42334</v>
      </c>
      <c r="C1465" s="10">
        <f>VLOOKUP(A1465,_data_elections!$A:$B,2,0)-B1465</f>
        <v>348</v>
      </c>
      <c r="D1465" s="11">
        <f t="shared" si="22"/>
        <v>52.42290748898678</v>
      </c>
      <c r="E1465" s="11">
        <v>47.6</v>
      </c>
      <c r="F1465" s="11">
        <v>43.2</v>
      </c>
    </row>
    <row r="1466" spans="1:6" x14ac:dyDescent="0.15">
      <c r="A1466" s="8">
        <v>2016</v>
      </c>
      <c r="B1466" s="9">
        <v>42335</v>
      </c>
      <c r="C1466" s="10">
        <f>VLOOKUP(A1466,_data_elections!$A:$B,2,0)-B1466</f>
        <v>347</v>
      </c>
      <c r="D1466" s="11">
        <f t="shared" si="22"/>
        <v>52.42290748898678</v>
      </c>
      <c r="E1466" s="11">
        <v>47.6</v>
      </c>
      <c r="F1466" s="11">
        <v>43.2</v>
      </c>
    </row>
    <row r="1467" spans="1:6" x14ac:dyDescent="0.15">
      <c r="A1467" s="8">
        <v>2016</v>
      </c>
      <c r="B1467" s="9">
        <v>42336</v>
      </c>
      <c r="C1467" s="10">
        <f>VLOOKUP(A1467,_data_elections!$A:$B,2,0)-B1467</f>
        <v>346</v>
      </c>
      <c r="D1467" s="11">
        <f t="shared" si="22"/>
        <v>52.42290748898678</v>
      </c>
      <c r="E1467" s="11">
        <v>47.6</v>
      </c>
      <c r="F1467" s="11">
        <v>43.2</v>
      </c>
    </row>
    <row r="1468" spans="1:6" x14ac:dyDescent="0.15">
      <c r="A1468" s="8">
        <v>2016</v>
      </c>
      <c r="B1468" s="9">
        <v>42337</v>
      </c>
      <c r="C1468" s="10">
        <f>VLOOKUP(A1468,_data_elections!$A:$B,2,0)-B1468</f>
        <v>345</v>
      </c>
      <c r="D1468" s="11">
        <f t="shared" si="22"/>
        <v>51.933701657458563</v>
      </c>
      <c r="E1468" s="11">
        <v>47</v>
      </c>
      <c r="F1468" s="11">
        <v>43.5</v>
      </c>
    </row>
    <row r="1469" spans="1:6" x14ac:dyDescent="0.15">
      <c r="A1469" s="8">
        <v>2016</v>
      </c>
      <c r="B1469" s="9">
        <v>42338</v>
      </c>
      <c r="C1469" s="10">
        <f>VLOOKUP(A1469,_data_elections!$A:$B,2,0)-B1469</f>
        <v>344</v>
      </c>
      <c r="D1469" s="11">
        <f t="shared" si="22"/>
        <v>51.933701657458563</v>
      </c>
      <c r="E1469" s="11">
        <v>47</v>
      </c>
      <c r="F1469" s="11">
        <v>43.5</v>
      </c>
    </row>
    <row r="1470" spans="1:6" x14ac:dyDescent="0.15">
      <c r="A1470" s="8">
        <v>2016</v>
      </c>
      <c r="B1470" s="9">
        <v>42339</v>
      </c>
      <c r="C1470" s="10">
        <f>VLOOKUP(A1470,_data_elections!$A:$B,2,0)-B1470</f>
        <v>343</v>
      </c>
      <c r="D1470" s="11">
        <f t="shared" si="22"/>
        <v>51.933701657458563</v>
      </c>
      <c r="E1470" s="11">
        <v>47</v>
      </c>
      <c r="F1470" s="11">
        <v>43.5</v>
      </c>
    </row>
    <row r="1471" spans="1:6" x14ac:dyDescent="0.15">
      <c r="A1471" s="8">
        <v>2016</v>
      </c>
      <c r="B1471" s="9">
        <v>42340</v>
      </c>
      <c r="C1471" s="10">
        <f>VLOOKUP(A1471,_data_elections!$A:$B,2,0)-B1471</f>
        <v>342</v>
      </c>
      <c r="D1471" s="11">
        <f t="shared" si="22"/>
        <v>50.340909090909093</v>
      </c>
      <c r="E1471" s="11">
        <v>44.3</v>
      </c>
      <c r="F1471" s="11">
        <v>43.7</v>
      </c>
    </row>
    <row r="1472" spans="1:6" x14ac:dyDescent="0.15">
      <c r="A1472" s="8">
        <v>2016</v>
      </c>
      <c r="B1472" s="9">
        <v>42341</v>
      </c>
      <c r="C1472" s="10">
        <f>VLOOKUP(A1472,_data_elections!$A:$B,2,0)-B1472</f>
        <v>341</v>
      </c>
      <c r="D1472" s="11">
        <f t="shared" si="22"/>
        <v>50.340909090909093</v>
      </c>
      <c r="E1472" s="11">
        <v>44.3</v>
      </c>
      <c r="F1472" s="11">
        <v>43.7</v>
      </c>
    </row>
    <row r="1473" spans="1:6" x14ac:dyDescent="0.15">
      <c r="A1473" s="8">
        <v>2016</v>
      </c>
      <c r="B1473" s="9">
        <v>42342</v>
      </c>
      <c r="C1473" s="10">
        <f>VLOOKUP(A1473,_data_elections!$A:$B,2,0)-B1473</f>
        <v>340</v>
      </c>
      <c r="D1473" s="11">
        <f t="shared" si="22"/>
        <v>50.340909090909093</v>
      </c>
      <c r="E1473" s="11">
        <v>44.3</v>
      </c>
      <c r="F1473" s="11">
        <v>43.7</v>
      </c>
    </row>
    <row r="1474" spans="1:6" x14ac:dyDescent="0.15">
      <c r="A1474" s="8">
        <v>2016</v>
      </c>
      <c r="B1474" s="9">
        <v>42343</v>
      </c>
      <c r="C1474" s="10">
        <f>VLOOKUP(A1474,_data_elections!$A:$B,2,0)-B1474</f>
        <v>339</v>
      </c>
      <c r="D1474" s="11">
        <f t="shared" ref="D1474:D1537" si="23">E1474/(E1474+F1474)*100</f>
        <v>50.668151447661472</v>
      </c>
      <c r="E1474" s="11">
        <v>45.5</v>
      </c>
      <c r="F1474" s="11">
        <v>44.3</v>
      </c>
    </row>
    <row r="1475" spans="1:6" x14ac:dyDescent="0.15">
      <c r="A1475" s="8">
        <v>2016</v>
      </c>
      <c r="B1475" s="9">
        <v>42344</v>
      </c>
      <c r="C1475" s="10">
        <f>VLOOKUP(A1475,_data_elections!$A:$B,2,0)-B1475</f>
        <v>338</v>
      </c>
      <c r="D1475" s="11">
        <f t="shared" si="23"/>
        <v>50.668151447661472</v>
      </c>
      <c r="E1475" s="11">
        <v>45.5</v>
      </c>
      <c r="F1475" s="11">
        <v>44.3</v>
      </c>
    </row>
    <row r="1476" spans="1:6" x14ac:dyDescent="0.15">
      <c r="A1476" s="8">
        <v>2016</v>
      </c>
      <c r="B1476" s="9">
        <v>42345</v>
      </c>
      <c r="C1476" s="10">
        <f>VLOOKUP(A1476,_data_elections!$A:$B,2,0)-B1476</f>
        <v>337</v>
      </c>
      <c r="D1476" s="11">
        <f t="shared" si="23"/>
        <v>51.769911504424769</v>
      </c>
      <c r="E1476" s="11">
        <v>46.8</v>
      </c>
      <c r="F1476" s="11">
        <v>43.6</v>
      </c>
    </row>
    <row r="1477" spans="1:6" x14ac:dyDescent="0.15">
      <c r="A1477" s="8">
        <v>2016</v>
      </c>
      <c r="B1477" s="9">
        <v>42346</v>
      </c>
      <c r="C1477" s="10">
        <f>VLOOKUP(A1477,_data_elections!$A:$B,2,0)-B1477</f>
        <v>336</v>
      </c>
      <c r="D1477" s="11">
        <f t="shared" si="23"/>
        <v>51.819184123484007</v>
      </c>
      <c r="E1477" s="11">
        <v>47</v>
      </c>
      <c r="F1477" s="11">
        <v>43.7</v>
      </c>
    </row>
    <row r="1478" spans="1:6" x14ac:dyDescent="0.15">
      <c r="A1478" s="8">
        <v>2016</v>
      </c>
      <c r="B1478" s="9">
        <v>42347</v>
      </c>
      <c r="C1478" s="10">
        <f>VLOOKUP(A1478,_data_elections!$A:$B,2,0)-B1478</f>
        <v>335</v>
      </c>
      <c r="D1478" s="11">
        <f t="shared" si="23"/>
        <v>51.819184123484007</v>
      </c>
      <c r="E1478" s="11">
        <v>47</v>
      </c>
      <c r="F1478" s="11">
        <v>43.7</v>
      </c>
    </row>
    <row r="1479" spans="1:6" x14ac:dyDescent="0.15">
      <c r="A1479" s="8">
        <v>2016</v>
      </c>
      <c r="B1479" s="9">
        <v>42348</v>
      </c>
      <c r="C1479" s="10">
        <f>VLOOKUP(A1479,_data_elections!$A:$B,2,0)-B1479</f>
        <v>334</v>
      </c>
      <c r="D1479" s="11">
        <f t="shared" si="23"/>
        <v>51.819184123484007</v>
      </c>
      <c r="E1479" s="11">
        <v>47</v>
      </c>
      <c r="F1479" s="11">
        <v>43.7</v>
      </c>
    </row>
    <row r="1480" spans="1:6" x14ac:dyDescent="0.15">
      <c r="A1480" s="8">
        <v>2016</v>
      </c>
      <c r="B1480" s="9">
        <v>42349</v>
      </c>
      <c r="C1480" s="10">
        <f>VLOOKUP(A1480,_data_elections!$A:$B,2,0)-B1480</f>
        <v>333</v>
      </c>
      <c r="D1480" s="11">
        <f t="shared" si="23"/>
        <v>51.819184123484007</v>
      </c>
      <c r="E1480" s="11">
        <v>47</v>
      </c>
      <c r="F1480" s="11">
        <v>43.7</v>
      </c>
    </row>
    <row r="1481" spans="1:6" x14ac:dyDescent="0.15">
      <c r="A1481" s="8">
        <v>2016</v>
      </c>
      <c r="B1481" s="9">
        <v>42350</v>
      </c>
      <c r="C1481" s="10">
        <f>VLOOKUP(A1481,_data_elections!$A:$B,2,0)-B1481</f>
        <v>332</v>
      </c>
      <c r="D1481" s="11">
        <f t="shared" si="23"/>
        <v>52.375690607734803</v>
      </c>
      <c r="E1481" s="11">
        <v>47.4</v>
      </c>
      <c r="F1481" s="11">
        <v>43.1</v>
      </c>
    </row>
    <row r="1482" spans="1:6" x14ac:dyDescent="0.15">
      <c r="A1482" s="8">
        <v>2016</v>
      </c>
      <c r="B1482" s="9">
        <v>42351</v>
      </c>
      <c r="C1482" s="10">
        <f>VLOOKUP(A1482,_data_elections!$A:$B,2,0)-B1482</f>
        <v>331</v>
      </c>
      <c r="D1482" s="11">
        <f t="shared" si="23"/>
        <v>52.375690607734803</v>
      </c>
      <c r="E1482" s="11">
        <v>47.4</v>
      </c>
      <c r="F1482" s="11">
        <v>43.1</v>
      </c>
    </row>
    <row r="1483" spans="1:6" x14ac:dyDescent="0.15">
      <c r="A1483" s="8">
        <v>2016</v>
      </c>
      <c r="B1483" s="9">
        <v>42352</v>
      </c>
      <c r="C1483" s="10">
        <f>VLOOKUP(A1483,_data_elections!$A:$B,2,0)-B1483</f>
        <v>330</v>
      </c>
      <c r="D1483" s="11">
        <f t="shared" si="23"/>
        <v>53.121577217962759</v>
      </c>
      <c r="E1483" s="11">
        <v>48.5</v>
      </c>
      <c r="F1483" s="11">
        <v>42.8</v>
      </c>
    </row>
    <row r="1484" spans="1:6" x14ac:dyDescent="0.15">
      <c r="A1484" s="8">
        <v>2016</v>
      </c>
      <c r="B1484" s="9">
        <v>42353</v>
      </c>
      <c r="C1484" s="10">
        <f>VLOOKUP(A1484,_data_elections!$A:$B,2,0)-B1484</f>
        <v>329</v>
      </c>
      <c r="D1484" s="11">
        <f t="shared" si="23"/>
        <v>53.159041394335517</v>
      </c>
      <c r="E1484" s="11">
        <v>48.8</v>
      </c>
      <c r="F1484" s="11">
        <v>43</v>
      </c>
    </row>
    <row r="1485" spans="1:6" x14ac:dyDescent="0.15">
      <c r="A1485" s="8">
        <v>2016</v>
      </c>
      <c r="B1485" s="9">
        <v>42354</v>
      </c>
      <c r="C1485" s="10">
        <f>VLOOKUP(A1485,_data_elections!$A:$B,2,0)-B1485</f>
        <v>328</v>
      </c>
      <c r="D1485" s="11">
        <f t="shared" si="23"/>
        <v>53.159041394335517</v>
      </c>
      <c r="E1485" s="11">
        <v>48.8</v>
      </c>
      <c r="F1485" s="11">
        <v>43</v>
      </c>
    </row>
    <row r="1486" spans="1:6" x14ac:dyDescent="0.15">
      <c r="A1486" s="8">
        <v>2016</v>
      </c>
      <c r="B1486" s="9">
        <v>42355</v>
      </c>
      <c r="C1486" s="10">
        <f>VLOOKUP(A1486,_data_elections!$A:$B,2,0)-B1486</f>
        <v>327</v>
      </c>
      <c r="D1486" s="11">
        <f t="shared" si="23"/>
        <v>53.159041394335517</v>
      </c>
      <c r="E1486" s="11">
        <v>48.8</v>
      </c>
      <c r="F1486" s="11">
        <v>43</v>
      </c>
    </row>
    <row r="1487" spans="1:6" x14ac:dyDescent="0.15">
      <c r="A1487" s="8">
        <v>2016</v>
      </c>
      <c r="B1487" s="9">
        <v>42356</v>
      </c>
      <c r="C1487" s="10">
        <f>VLOOKUP(A1487,_data_elections!$A:$B,2,0)-B1487</f>
        <v>326</v>
      </c>
      <c r="D1487" s="11">
        <f t="shared" si="23"/>
        <v>53.626373626373628</v>
      </c>
      <c r="E1487" s="11">
        <v>48.8</v>
      </c>
      <c r="F1487" s="11">
        <v>42.2</v>
      </c>
    </row>
    <row r="1488" spans="1:6" x14ac:dyDescent="0.15">
      <c r="A1488" s="8">
        <v>2016</v>
      </c>
      <c r="B1488" s="9">
        <v>42357</v>
      </c>
      <c r="C1488" s="10">
        <f>VLOOKUP(A1488,_data_elections!$A:$B,2,0)-B1488</f>
        <v>325</v>
      </c>
      <c r="D1488" s="11">
        <f t="shared" si="23"/>
        <v>53.626373626373628</v>
      </c>
      <c r="E1488" s="11">
        <v>48.8</v>
      </c>
      <c r="F1488" s="11">
        <v>42.2</v>
      </c>
    </row>
    <row r="1489" spans="1:6" x14ac:dyDescent="0.15">
      <c r="A1489" s="8">
        <v>2016</v>
      </c>
      <c r="B1489" s="9">
        <v>42358</v>
      </c>
      <c r="C1489" s="10">
        <f>VLOOKUP(A1489,_data_elections!$A:$B,2,0)-B1489</f>
        <v>324</v>
      </c>
      <c r="D1489" s="11">
        <f t="shared" si="23"/>
        <v>53.626373626373628</v>
      </c>
      <c r="E1489" s="11">
        <v>48.8</v>
      </c>
      <c r="F1489" s="11">
        <v>42.2</v>
      </c>
    </row>
    <row r="1490" spans="1:6" x14ac:dyDescent="0.15">
      <c r="A1490" s="8">
        <v>2016</v>
      </c>
      <c r="B1490" s="9">
        <v>42359</v>
      </c>
      <c r="C1490" s="10">
        <f>VLOOKUP(A1490,_data_elections!$A:$B,2,0)-B1490</f>
        <v>323</v>
      </c>
      <c r="D1490" s="11">
        <f t="shared" si="23"/>
        <v>53.362734288864388</v>
      </c>
      <c r="E1490" s="11">
        <v>48.4</v>
      </c>
      <c r="F1490" s="11">
        <v>42.3</v>
      </c>
    </row>
    <row r="1491" spans="1:6" x14ac:dyDescent="0.15">
      <c r="A1491" s="8">
        <v>2016</v>
      </c>
      <c r="B1491" s="9">
        <v>42360</v>
      </c>
      <c r="C1491" s="10">
        <f>VLOOKUP(A1491,_data_elections!$A:$B,2,0)-B1491</f>
        <v>322</v>
      </c>
      <c r="D1491" s="11">
        <f t="shared" si="23"/>
        <v>53.480662983425411</v>
      </c>
      <c r="E1491" s="11">
        <v>48.4</v>
      </c>
      <c r="F1491" s="11">
        <v>42.1</v>
      </c>
    </row>
    <row r="1492" spans="1:6" x14ac:dyDescent="0.15">
      <c r="A1492" s="8">
        <v>2016</v>
      </c>
      <c r="B1492" s="9">
        <v>42361</v>
      </c>
      <c r="C1492" s="10">
        <f>VLOOKUP(A1492,_data_elections!$A:$B,2,0)-B1492</f>
        <v>321</v>
      </c>
      <c r="D1492" s="11">
        <f t="shared" si="23"/>
        <v>53.362734288864388</v>
      </c>
      <c r="E1492" s="11">
        <v>48.4</v>
      </c>
      <c r="F1492" s="11">
        <v>42.3</v>
      </c>
    </row>
    <row r="1493" spans="1:6" x14ac:dyDescent="0.15">
      <c r="A1493" s="8">
        <v>2016</v>
      </c>
      <c r="B1493" s="9">
        <v>42362</v>
      </c>
      <c r="C1493" s="10">
        <f>VLOOKUP(A1493,_data_elections!$A:$B,2,0)-B1493</f>
        <v>320</v>
      </c>
      <c r="D1493" s="11">
        <f t="shared" si="23"/>
        <v>53.362734288864388</v>
      </c>
      <c r="E1493" s="11">
        <v>48.4</v>
      </c>
      <c r="F1493" s="11">
        <v>42.3</v>
      </c>
    </row>
    <row r="1494" spans="1:6" x14ac:dyDescent="0.15">
      <c r="A1494" s="8">
        <v>2016</v>
      </c>
      <c r="B1494" s="9">
        <v>42363</v>
      </c>
      <c r="C1494" s="10">
        <f>VLOOKUP(A1494,_data_elections!$A:$B,2,0)-B1494</f>
        <v>319</v>
      </c>
      <c r="D1494" s="11">
        <f t="shared" si="23"/>
        <v>53.362734288864388</v>
      </c>
      <c r="E1494" s="11">
        <v>48.4</v>
      </c>
      <c r="F1494" s="11">
        <v>42.3</v>
      </c>
    </row>
    <row r="1495" spans="1:6" x14ac:dyDescent="0.15">
      <c r="A1495" s="8">
        <v>2016</v>
      </c>
      <c r="B1495" s="9">
        <v>42364</v>
      </c>
      <c r="C1495" s="10">
        <f>VLOOKUP(A1495,_data_elections!$A:$B,2,0)-B1495</f>
        <v>318</v>
      </c>
      <c r="D1495" s="11">
        <f t="shared" si="23"/>
        <v>53.10734463276836</v>
      </c>
      <c r="E1495" s="11">
        <v>47</v>
      </c>
      <c r="F1495" s="11">
        <v>41.5</v>
      </c>
    </row>
    <row r="1496" spans="1:6" x14ac:dyDescent="0.15">
      <c r="A1496" s="8">
        <v>2016</v>
      </c>
      <c r="B1496" s="9">
        <v>42365</v>
      </c>
      <c r="C1496" s="10">
        <f>VLOOKUP(A1496,_data_elections!$A:$B,2,0)-B1496</f>
        <v>317</v>
      </c>
      <c r="D1496" s="11">
        <f t="shared" si="23"/>
        <v>53.10734463276836</v>
      </c>
      <c r="E1496" s="11">
        <v>47</v>
      </c>
      <c r="F1496" s="11">
        <v>41.5</v>
      </c>
    </row>
    <row r="1497" spans="1:6" x14ac:dyDescent="0.15">
      <c r="A1497" s="8">
        <v>2016</v>
      </c>
      <c r="B1497" s="9">
        <v>42366</v>
      </c>
      <c r="C1497" s="10">
        <f>VLOOKUP(A1497,_data_elections!$A:$B,2,0)-B1497</f>
        <v>316</v>
      </c>
      <c r="D1497" s="11">
        <f t="shared" si="23"/>
        <v>53.10734463276836</v>
      </c>
      <c r="E1497" s="11">
        <v>47</v>
      </c>
      <c r="F1497" s="11">
        <v>41.5</v>
      </c>
    </row>
    <row r="1498" spans="1:6" x14ac:dyDescent="0.15">
      <c r="A1498" s="8">
        <v>2016</v>
      </c>
      <c r="B1498" s="9">
        <v>42367</v>
      </c>
      <c r="C1498" s="10">
        <f>VLOOKUP(A1498,_data_elections!$A:$B,2,0)-B1498</f>
        <v>315</v>
      </c>
      <c r="D1498" s="11">
        <f t="shared" si="23"/>
        <v>52.853881278538815</v>
      </c>
      <c r="E1498" s="11">
        <v>46.3</v>
      </c>
      <c r="F1498" s="11">
        <v>41.3</v>
      </c>
    </row>
    <row r="1499" spans="1:6" x14ac:dyDescent="0.15">
      <c r="A1499" s="8">
        <v>2016</v>
      </c>
      <c r="B1499" s="9">
        <v>42368</v>
      </c>
      <c r="C1499" s="10">
        <f>VLOOKUP(A1499,_data_elections!$A:$B,2,0)-B1499</f>
        <v>314</v>
      </c>
      <c r="D1499" s="11">
        <f t="shared" si="23"/>
        <v>52.853881278538815</v>
      </c>
      <c r="E1499" s="11">
        <v>46.3</v>
      </c>
      <c r="F1499" s="11">
        <v>41.3</v>
      </c>
    </row>
    <row r="1500" spans="1:6" x14ac:dyDescent="0.15">
      <c r="A1500" s="8">
        <v>2016</v>
      </c>
      <c r="B1500" s="9">
        <v>42369</v>
      </c>
      <c r="C1500" s="10">
        <f>VLOOKUP(A1500,_data_elections!$A:$B,2,0)-B1500</f>
        <v>313</v>
      </c>
      <c r="D1500" s="11">
        <f t="shared" si="23"/>
        <v>52.853881278538815</v>
      </c>
      <c r="E1500" s="11">
        <v>46.3</v>
      </c>
      <c r="F1500" s="11">
        <v>41.3</v>
      </c>
    </row>
    <row r="1501" spans="1:6" x14ac:dyDescent="0.15">
      <c r="A1501" s="8">
        <v>2016</v>
      </c>
      <c r="B1501" s="9">
        <v>42370</v>
      </c>
      <c r="C1501" s="10">
        <f>VLOOKUP(A1501,_data_elections!$A:$B,2,0)-B1501</f>
        <v>312</v>
      </c>
      <c r="D1501" s="11">
        <f t="shared" si="23"/>
        <v>52.853881278538815</v>
      </c>
      <c r="E1501" s="11">
        <v>46.3</v>
      </c>
      <c r="F1501" s="11">
        <v>41.3</v>
      </c>
    </row>
    <row r="1502" spans="1:6" x14ac:dyDescent="0.15">
      <c r="A1502" s="8">
        <v>2016</v>
      </c>
      <c r="B1502" s="9">
        <v>42371</v>
      </c>
      <c r="C1502" s="10">
        <f>VLOOKUP(A1502,_data_elections!$A:$B,2,0)-B1502</f>
        <v>311</v>
      </c>
      <c r="D1502" s="11">
        <f t="shared" si="23"/>
        <v>52.777777777777779</v>
      </c>
      <c r="E1502" s="11">
        <v>45.6</v>
      </c>
      <c r="F1502" s="11">
        <v>40.799999999999997</v>
      </c>
    </row>
    <row r="1503" spans="1:6" x14ac:dyDescent="0.15">
      <c r="A1503" s="8">
        <v>2016</v>
      </c>
      <c r="B1503" s="9">
        <v>42372</v>
      </c>
      <c r="C1503" s="10">
        <f>VLOOKUP(A1503,_data_elections!$A:$B,2,0)-B1503</f>
        <v>310</v>
      </c>
      <c r="D1503" s="11">
        <f t="shared" si="23"/>
        <v>52.777777777777779</v>
      </c>
      <c r="E1503" s="11">
        <v>45.6</v>
      </c>
      <c r="F1503" s="11">
        <v>40.799999999999997</v>
      </c>
    </row>
    <row r="1504" spans="1:6" x14ac:dyDescent="0.15">
      <c r="A1504" s="8">
        <v>2016</v>
      </c>
      <c r="B1504" s="9">
        <v>42373</v>
      </c>
      <c r="C1504" s="10">
        <f>VLOOKUP(A1504,_data_elections!$A:$B,2,0)-B1504</f>
        <v>309</v>
      </c>
      <c r="D1504" s="11">
        <f t="shared" si="23"/>
        <v>52.777777777777779</v>
      </c>
      <c r="E1504" s="11">
        <v>45.6</v>
      </c>
      <c r="F1504" s="11">
        <v>40.799999999999997</v>
      </c>
    </row>
    <row r="1505" spans="1:6" x14ac:dyDescent="0.15">
      <c r="A1505" s="8">
        <v>2016</v>
      </c>
      <c r="B1505" s="9">
        <v>42374</v>
      </c>
      <c r="C1505" s="10">
        <f>VLOOKUP(A1505,_data_elections!$A:$B,2,0)-B1505</f>
        <v>308</v>
      </c>
      <c r="D1505" s="11">
        <f t="shared" si="23"/>
        <v>52.777777777777779</v>
      </c>
      <c r="E1505" s="11">
        <v>45.6</v>
      </c>
      <c r="F1505" s="11">
        <v>40.799999999999997</v>
      </c>
    </row>
    <row r="1506" spans="1:6" x14ac:dyDescent="0.15">
      <c r="A1506" s="8">
        <v>2016</v>
      </c>
      <c r="B1506" s="9">
        <v>42375</v>
      </c>
      <c r="C1506" s="10">
        <f>VLOOKUP(A1506,_data_elections!$A:$B,2,0)-B1506</f>
        <v>307</v>
      </c>
      <c r="D1506" s="11">
        <f t="shared" si="23"/>
        <v>52.777777777777779</v>
      </c>
      <c r="E1506" s="11">
        <v>45.6</v>
      </c>
      <c r="F1506" s="11">
        <v>40.799999999999997</v>
      </c>
    </row>
    <row r="1507" spans="1:6" x14ac:dyDescent="0.15">
      <c r="A1507" s="8">
        <v>2016</v>
      </c>
      <c r="B1507" s="9">
        <v>42376</v>
      </c>
      <c r="C1507" s="10">
        <f>VLOOKUP(A1507,_data_elections!$A:$B,2,0)-B1507</f>
        <v>306</v>
      </c>
      <c r="D1507" s="11">
        <f t="shared" si="23"/>
        <v>52.777777777777779</v>
      </c>
      <c r="E1507" s="11">
        <v>45.6</v>
      </c>
      <c r="F1507" s="11">
        <v>40.799999999999997</v>
      </c>
    </row>
    <row r="1508" spans="1:6" x14ac:dyDescent="0.15">
      <c r="A1508" s="8">
        <v>2016</v>
      </c>
      <c r="B1508" s="9">
        <v>42377</v>
      </c>
      <c r="C1508" s="10">
        <f>VLOOKUP(A1508,_data_elections!$A:$B,2,0)-B1508</f>
        <v>305</v>
      </c>
      <c r="D1508" s="11">
        <f t="shared" si="23"/>
        <v>51.146788990825684</v>
      </c>
      <c r="E1508" s="11">
        <v>44.6</v>
      </c>
      <c r="F1508" s="11">
        <v>42.6</v>
      </c>
    </row>
    <row r="1509" spans="1:6" x14ac:dyDescent="0.15">
      <c r="A1509" s="8">
        <v>2016</v>
      </c>
      <c r="B1509" s="9">
        <v>42378</v>
      </c>
      <c r="C1509" s="10">
        <f>VLOOKUP(A1509,_data_elections!$A:$B,2,0)-B1509</f>
        <v>304</v>
      </c>
      <c r="D1509" s="11">
        <f t="shared" si="23"/>
        <v>51.146788990825684</v>
      </c>
      <c r="E1509" s="11">
        <v>44.6</v>
      </c>
      <c r="F1509" s="11">
        <v>42.6</v>
      </c>
    </row>
    <row r="1510" spans="1:6" x14ac:dyDescent="0.15">
      <c r="A1510" s="8">
        <v>2016</v>
      </c>
      <c r="B1510" s="9">
        <v>42379</v>
      </c>
      <c r="C1510" s="10">
        <f>VLOOKUP(A1510,_data_elections!$A:$B,2,0)-B1510</f>
        <v>303</v>
      </c>
      <c r="D1510" s="11">
        <f t="shared" si="23"/>
        <v>51.146788990825684</v>
      </c>
      <c r="E1510" s="11">
        <v>44.6</v>
      </c>
      <c r="F1510" s="11">
        <v>42.6</v>
      </c>
    </row>
    <row r="1511" spans="1:6" x14ac:dyDescent="0.15">
      <c r="A1511" s="8">
        <v>2016</v>
      </c>
      <c r="B1511" s="9">
        <v>42380</v>
      </c>
      <c r="C1511" s="10">
        <f>VLOOKUP(A1511,_data_elections!$A:$B,2,0)-B1511</f>
        <v>302</v>
      </c>
      <c r="D1511" s="11">
        <f t="shared" si="23"/>
        <v>51.146788990825684</v>
      </c>
      <c r="E1511" s="11">
        <v>44.6</v>
      </c>
      <c r="F1511" s="11">
        <v>42.6</v>
      </c>
    </row>
    <row r="1512" spans="1:6" x14ac:dyDescent="0.15">
      <c r="A1512" s="8">
        <v>2016</v>
      </c>
      <c r="B1512" s="9">
        <v>42381</v>
      </c>
      <c r="C1512" s="10">
        <f>VLOOKUP(A1512,_data_elections!$A:$B,2,0)-B1512</f>
        <v>301</v>
      </c>
      <c r="D1512" s="11">
        <f t="shared" si="23"/>
        <v>51.146788990825684</v>
      </c>
      <c r="E1512" s="11">
        <v>44.6</v>
      </c>
      <c r="F1512" s="11">
        <v>42.6</v>
      </c>
    </row>
    <row r="1513" spans="1:6" x14ac:dyDescent="0.15">
      <c r="A1513" s="8">
        <v>2016</v>
      </c>
      <c r="B1513" s="9">
        <v>42382</v>
      </c>
      <c r="C1513" s="10">
        <f>VLOOKUP(A1513,_data_elections!$A:$B,2,0)-B1513</f>
        <v>300</v>
      </c>
      <c r="D1513" s="11">
        <f t="shared" si="23"/>
        <v>51.036866359447011</v>
      </c>
      <c r="E1513" s="11">
        <v>44.3</v>
      </c>
      <c r="F1513" s="11">
        <v>42.5</v>
      </c>
    </row>
    <row r="1514" spans="1:6" x14ac:dyDescent="0.15">
      <c r="A1514" s="8">
        <v>2016</v>
      </c>
      <c r="B1514" s="9">
        <v>42383</v>
      </c>
      <c r="C1514" s="10">
        <f>VLOOKUP(A1514,_data_elections!$A:$B,2,0)-B1514</f>
        <v>299</v>
      </c>
      <c r="D1514" s="11">
        <f t="shared" si="23"/>
        <v>51.036866359447011</v>
      </c>
      <c r="E1514" s="11">
        <v>44.3</v>
      </c>
      <c r="F1514" s="11">
        <v>42.5</v>
      </c>
    </row>
    <row r="1515" spans="1:6" x14ac:dyDescent="0.15">
      <c r="A1515" s="8">
        <v>2016</v>
      </c>
      <c r="B1515" s="9">
        <v>42384</v>
      </c>
      <c r="C1515" s="10">
        <f>VLOOKUP(A1515,_data_elections!$A:$B,2,0)-B1515</f>
        <v>298</v>
      </c>
      <c r="D1515" s="11">
        <f t="shared" si="23"/>
        <v>51.036866359447011</v>
      </c>
      <c r="E1515" s="11">
        <v>44.3</v>
      </c>
      <c r="F1515" s="11">
        <v>42.5</v>
      </c>
    </row>
    <row r="1516" spans="1:6" x14ac:dyDescent="0.15">
      <c r="A1516" s="8">
        <v>2016</v>
      </c>
      <c r="B1516" s="9">
        <v>42385</v>
      </c>
      <c r="C1516" s="10">
        <f>VLOOKUP(A1516,_data_elections!$A:$B,2,0)-B1516</f>
        <v>297</v>
      </c>
      <c r="D1516" s="11">
        <f t="shared" si="23"/>
        <v>51.036866359447011</v>
      </c>
      <c r="E1516" s="11">
        <v>44.3</v>
      </c>
      <c r="F1516" s="11">
        <v>42.5</v>
      </c>
    </row>
    <row r="1517" spans="1:6" x14ac:dyDescent="0.15">
      <c r="A1517" s="8">
        <v>2016</v>
      </c>
      <c r="B1517" s="9">
        <v>42386</v>
      </c>
      <c r="C1517" s="10">
        <f>VLOOKUP(A1517,_data_elections!$A:$B,2,0)-B1517</f>
        <v>296</v>
      </c>
      <c r="D1517" s="11">
        <f t="shared" si="23"/>
        <v>51.418842224744608</v>
      </c>
      <c r="E1517" s="11">
        <v>45.3</v>
      </c>
      <c r="F1517" s="11">
        <v>42.8</v>
      </c>
    </row>
    <row r="1518" spans="1:6" x14ac:dyDescent="0.15">
      <c r="A1518" s="8">
        <v>2016</v>
      </c>
      <c r="B1518" s="9">
        <v>42387</v>
      </c>
      <c r="C1518" s="10">
        <f>VLOOKUP(A1518,_data_elections!$A:$B,2,0)-B1518</f>
        <v>295</v>
      </c>
      <c r="D1518" s="11">
        <f t="shared" si="23"/>
        <v>51.418842224744608</v>
      </c>
      <c r="E1518" s="11">
        <v>45.3</v>
      </c>
      <c r="F1518" s="11">
        <v>42.8</v>
      </c>
    </row>
    <row r="1519" spans="1:6" x14ac:dyDescent="0.15">
      <c r="A1519" s="8">
        <v>2016</v>
      </c>
      <c r="B1519" s="9">
        <v>42388</v>
      </c>
      <c r="C1519" s="10">
        <f>VLOOKUP(A1519,_data_elections!$A:$B,2,0)-B1519</f>
        <v>294</v>
      </c>
      <c r="D1519" s="11">
        <f t="shared" si="23"/>
        <v>51.418842224744608</v>
      </c>
      <c r="E1519" s="11">
        <v>45.3</v>
      </c>
      <c r="F1519" s="11">
        <v>42.8</v>
      </c>
    </row>
    <row r="1520" spans="1:6" x14ac:dyDescent="0.15">
      <c r="A1520" s="8">
        <v>2016</v>
      </c>
      <c r="B1520" s="9">
        <v>42389</v>
      </c>
      <c r="C1520" s="10">
        <f>VLOOKUP(A1520,_data_elections!$A:$B,2,0)-B1520</f>
        <v>293</v>
      </c>
      <c r="D1520" s="11">
        <f t="shared" si="23"/>
        <v>51.418842224744608</v>
      </c>
      <c r="E1520" s="11">
        <v>45.3</v>
      </c>
      <c r="F1520" s="11">
        <v>42.8</v>
      </c>
    </row>
    <row r="1521" spans="1:6" x14ac:dyDescent="0.15">
      <c r="A1521" s="8">
        <v>2016</v>
      </c>
      <c r="B1521" s="9">
        <v>42390</v>
      </c>
      <c r="C1521" s="10">
        <f>VLOOKUP(A1521,_data_elections!$A:$B,2,0)-B1521</f>
        <v>292</v>
      </c>
      <c r="D1521" s="11">
        <f t="shared" si="23"/>
        <v>51.418842224744608</v>
      </c>
      <c r="E1521" s="11">
        <v>45.3</v>
      </c>
      <c r="F1521" s="11">
        <v>42.8</v>
      </c>
    </row>
    <row r="1522" spans="1:6" x14ac:dyDescent="0.15">
      <c r="A1522" s="8">
        <v>2016</v>
      </c>
      <c r="B1522" s="9">
        <v>42391</v>
      </c>
      <c r="C1522" s="10">
        <f>VLOOKUP(A1522,_data_elections!$A:$B,2,0)-B1522</f>
        <v>291</v>
      </c>
      <c r="D1522" s="11">
        <f t="shared" si="23"/>
        <v>51.582649472450179</v>
      </c>
      <c r="E1522" s="11">
        <v>44</v>
      </c>
      <c r="F1522" s="11">
        <v>41.3</v>
      </c>
    </row>
    <row r="1523" spans="1:6" x14ac:dyDescent="0.15">
      <c r="A1523" s="8">
        <v>2016</v>
      </c>
      <c r="B1523" s="9">
        <v>42392</v>
      </c>
      <c r="C1523" s="10">
        <f>VLOOKUP(A1523,_data_elections!$A:$B,2,0)-B1523</f>
        <v>290</v>
      </c>
      <c r="D1523" s="11">
        <f t="shared" si="23"/>
        <v>51.582649472450179</v>
      </c>
      <c r="E1523" s="11">
        <v>44</v>
      </c>
      <c r="F1523" s="11">
        <v>41.3</v>
      </c>
    </row>
    <row r="1524" spans="1:6" x14ac:dyDescent="0.15">
      <c r="A1524" s="8">
        <v>2016</v>
      </c>
      <c r="B1524" s="9">
        <v>42393</v>
      </c>
      <c r="C1524" s="10">
        <f>VLOOKUP(A1524,_data_elections!$A:$B,2,0)-B1524</f>
        <v>289</v>
      </c>
      <c r="D1524" s="11">
        <f t="shared" si="23"/>
        <v>51.582649472450179</v>
      </c>
      <c r="E1524" s="11">
        <v>44</v>
      </c>
      <c r="F1524" s="11">
        <v>41.3</v>
      </c>
    </row>
    <row r="1525" spans="1:6" x14ac:dyDescent="0.15">
      <c r="A1525" s="8">
        <v>2016</v>
      </c>
      <c r="B1525" s="9">
        <v>42394</v>
      </c>
      <c r="C1525" s="10">
        <f>VLOOKUP(A1525,_data_elections!$A:$B,2,0)-B1525</f>
        <v>288</v>
      </c>
      <c r="D1525" s="11">
        <f t="shared" si="23"/>
        <v>51.582649472450179</v>
      </c>
      <c r="E1525" s="11">
        <v>44</v>
      </c>
      <c r="F1525" s="11">
        <v>41.3</v>
      </c>
    </row>
    <row r="1526" spans="1:6" x14ac:dyDescent="0.15">
      <c r="A1526" s="8">
        <v>2016</v>
      </c>
      <c r="B1526" s="9">
        <v>42395</v>
      </c>
      <c r="C1526" s="10">
        <f>VLOOKUP(A1526,_data_elections!$A:$B,2,0)-B1526</f>
        <v>287</v>
      </c>
      <c r="D1526" s="11">
        <f t="shared" si="23"/>
        <v>51.582649472450179</v>
      </c>
      <c r="E1526" s="11">
        <v>44</v>
      </c>
      <c r="F1526" s="11">
        <v>41.3</v>
      </c>
    </row>
    <row r="1527" spans="1:6" x14ac:dyDescent="0.15">
      <c r="A1527" s="8">
        <v>2016</v>
      </c>
      <c r="B1527" s="9">
        <v>42396</v>
      </c>
      <c r="C1527" s="10">
        <f>VLOOKUP(A1527,_data_elections!$A:$B,2,0)-B1527</f>
        <v>286</v>
      </c>
      <c r="D1527" s="11">
        <f t="shared" si="23"/>
        <v>51.582649472450179</v>
      </c>
      <c r="E1527" s="11">
        <v>44</v>
      </c>
      <c r="F1527" s="11">
        <v>41.3</v>
      </c>
    </row>
    <row r="1528" spans="1:6" x14ac:dyDescent="0.15">
      <c r="A1528" s="8">
        <v>2016</v>
      </c>
      <c r="B1528" s="9">
        <v>42397</v>
      </c>
      <c r="C1528" s="10">
        <f>VLOOKUP(A1528,_data_elections!$A:$B,2,0)-B1528</f>
        <v>285</v>
      </c>
      <c r="D1528" s="11">
        <f t="shared" si="23"/>
        <v>51.582649472450179</v>
      </c>
      <c r="E1528" s="11">
        <v>44</v>
      </c>
      <c r="F1528" s="11">
        <v>41.3</v>
      </c>
    </row>
    <row r="1529" spans="1:6" x14ac:dyDescent="0.15">
      <c r="A1529" s="8">
        <v>2016</v>
      </c>
      <c r="B1529" s="9">
        <v>42398</v>
      </c>
      <c r="C1529" s="10">
        <f>VLOOKUP(A1529,_data_elections!$A:$B,2,0)-B1529</f>
        <v>284</v>
      </c>
      <c r="D1529" s="11">
        <f t="shared" si="23"/>
        <v>51.582649472450179</v>
      </c>
      <c r="E1529" s="11">
        <v>44</v>
      </c>
      <c r="F1529" s="11">
        <v>41.3</v>
      </c>
    </row>
    <row r="1530" spans="1:6" x14ac:dyDescent="0.15">
      <c r="A1530" s="8">
        <v>2016</v>
      </c>
      <c r="B1530" s="9">
        <v>42399</v>
      </c>
      <c r="C1530" s="10">
        <f>VLOOKUP(A1530,_data_elections!$A:$B,2,0)-B1530</f>
        <v>283</v>
      </c>
      <c r="D1530" s="11">
        <f t="shared" si="23"/>
        <v>51.582649472450179</v>
      </c>
      <c r="E1530" s="11">
        <v>44</v>
      </c>
      <c r="F1530" s="11">
        <v>41.3</v>
      </c>
    </row>
    <row r="1531" spans="1:6" x14ac:dyDescent="0.15">
      <c r="A1531" s="8">
        <v>2016</v>
      </c>
      <c r="B1531" s="9">
        <v>42400</v>
      </c>
      <c r="C1531" s="10">
        <f>VLOOKUP(A1531,_data_elections!$A:$B,2,0)-B1531</f>
        <v>282</v>
      </c>
      <c r="D1531" s="11">
        <f t="shared" si="23"/>
        <v>51.582649472450179</v>
      </c>
      <c r="E1531" s="11">
        <v>44</v>
      </c>
      <c r="F1531" s="11">
        <v>41.3</v>
      </c>
    </row>
    <row r="1532" spans="1:6" x14ac:dyDescent="0.15">
      <c r="A1532" s="8">
        <v>2016</v>
      </c>
      <c r="B1532" s="9">
        <v>42401</v>
      </c>
      <c r="C1532" s="10">
        <f>VLOOKUP(A1532,_data_elections!$A:$B,2,0)-B1532</f>
        <v>281</v>
      </c>
      <c r="D1532" s="11">
        <f t="shared" si="23"/>
        <v>51.912568306010932</v>
      </c>
      <c r="E1532" s="11">
        <v>47.5</v>
      </c>
      <c r="F1532" s="11">
        <v>44</v>
      </c>
    </row>
    <row r="1533" spans="1:6" x14ac:dyDescent="0.15">
      <c r="A1533" s="8">
        <v>2016</v>
      </c>
      <c r="B1533" s="9">
        <v>42402</v>
      </c>
      <c r="C1533" s="10">
        <f>VLOOKUP(A1533,_data_elections!$A:$B,2,0)-B1533</f>
        <v>280</v>
      </c>
      <c r="D1533" s="11">
        <f t="shared" si="23"/>
        <v>51.912568306010932</v>
      </c>
      <c r="E1533" s="11">
        <v>47.5</v>
      </c>
      <c r="F1533" s="11">
        <v>44</v>
      </c>
    </row>
    <row r="1534" spans="1:6" x14ac:dyDescent="0.15">
      <c r="A1534" s="8">
        <v>2016</v>
      </c>
      <c r="B1534" s="9">
        <v>42403</v>
      </c>
      <c r="C1534" s="10">
        <f>VLOOKUP(A1534,_data_elections!$A:$B,2,0)-B1534</f>
        <v>279</v>
      </c>
      <c r="D1534" s="11">
        <f t="shared" si="23"/>
        <v>51.912568306010932</v>
      </c>
      <c r="E1534" s="11">
        <v>47.5</v>
      </c>
      <c r="F1534" s="11">
        <v>44</v>
      </c>
    </row>
    <row r="1535" spans="1:6" x14ac:dyDescent="0.15">
      <c r="A1535" s="8">
        <v>2016</v>
      </c>
      <c r="B1535" s="9">
        <v>42404</v>
      </c>
      <c r="C1535" s="10">
        <f>VLOOKUP(A1535,_data_elections!$A:$B,2,0)-B1535</f>
        <v>278</v>
      </c>
      <c r="D1535" s="11">
        <f t="shared" si="23"/>
        <v>51.912568306010932</v>
      </c>
      <c r="E1535" s="11">
        <v>47.5</v>
      </c>
      <c r="F1535" s="11">
        <v>44</v>
      </c>
    </row>
    <row r="1536" spans="1:6" x14ac:dyDescent="0.15">
      <c r="A1536" s="8">
        <v>2016</v>
      </c>
      <c r="B1536" s="9">
        <v>42405</v>
      </c>
      <c r="C1536" s="10">
        <f>VLOOKUP(A1536,_data_elections!$A:$B,2,0)-B1536</f>
        <v>277</v>
      </c>
      <c r="D1536" s="11">
        <f t="shared" si="23"/>
        <v>52.222222222222229</v>
      </c>
      <c r="E1536" s="11">
        <v>47</v>
      </c>
      <c r="F1536" s="11">
        <v>43</v>
      </c>
    </row>
    <row r="1537" spans="1:6" x14ac:dyDescent="0.15">
      <c r="A1537" s="8">
        <v>2016</v>
      </c>
      <c r="B1537" s="9">
        <v>42406</v>
      </c>
      <c r="C1537" s="10">
        <f>VLOOKUP(A1537,_data_elections!$A:$B,2,0)-B1537</f>
        <v>276</v>
      </c>
      <c r="D1537" s="11">
        <f t="shared" si="23"/>
        <v>52.222222222222229</v>
      </c>
      <c r="E1537" s="11">
        <v>47</v>
      </c>
      <c r="F1537" s="11">
        <v>43</v>
      </c>
    </row>
    <row r="1538" spans="1:6" x14ac:dyDescent="0.15">
      <c r="A1538" s="8">
        <v>2016</v>
      </c>
      <c r="B1538" s="9">
        <v>42407</v>
      </c>
      <c r="C1538" s="10">
        <f>VLOOKUP(A1538,_data_elections!$A:$B,2,0)-B1538</f>
        <v>275</v>
      </c>
      <c r="D1538" s="11">
        <f t="shared" ref="D1538:D1601" si="24">E1538/(E1538+F1538)*100</f>
        <v>52.222222222222229</v>
      </c>
      <c r="E1538" s="11">
        <v>47</v>
      </c>
      <c r="F1538" s="11">
        <v>43</v>
      </c>
    </row>
    <row r="1539" spans="1:6" x14ac:dyDescent="0.15">
      <c r="A1539" s="8">
        <v>2016</v>
      </c>
      <c r="B1539" s="9">
        <v>42408</v>
      </c>
      <c r="C1539" s="10">
        <f>VLOOKUP(A1539,_data_elections!$A:$B,2,0)-B1539</f>
        <v>274</v>
      </c>
      <c r="D1539" s="11">
        <f t="shared" si="24"/>
        <v>52.222222222222229</v>
      </c>
      <c r="E1539" s="11">
        <v>47</v>
      </c>
      <c r="F1539" s="11">
        <v>43</v>
      </c>
    </row>
    <row r="1540" spans="1:6" x14ac:dyDescent="0.15">
      <c r="A1540" s="8">
        <v>2016</v>
      </c>
      <c r="B1540" s="9">
        <v>42409</v>
      </c>
      <c r="C1540" s="10">
        <f>VLOOKUP(A1540,_data_elections!$A:$B,2,0)-B1540</f>
        <v>273</v>
      </c>
      <c r="D1540" s="11">
        <f t="shared" si="24"/>
        <v>52.631578947368418</v>
      </c>
      <c r="E1540" s="11">
        <v>47</v>
      </c>
      <c r="F1540" s="11">
        <v>42.3</v>
      </c>
    </row>
    <row r="1541" spans="1:6" x14ac:dyDescent="0.15">
      <c r="A1541" s="8">
        <v>2016</v>
      </c>
      <c r="B1541" s="9">
        <v>42410</v>
      </c>
      <c r="C1541" s="10">
        <f>VLOOKUP(A1541,_data_elections!$A:$B,2,0)-B1541</f>
        <v>272</v>
      </c>
      <c r="D1541" s="11">
        <f t="shared" si="24"/>
        <v>52.631578947368418</v>
      </c>
      <c r="E1541" s="11">
        <v>47</v>
      </c>
      <c r="F1541" s="11">
        <v>42.3</v>
      </c>
    </row>
    <row r="1542" spans="1:6" x14ac:dyDescent="0.15">
      <c r="A1542" s="8">
        <v>2016</v>
      </c>
      <c r="B1542" s="9">
        <v>42411</v>
      </c>
      <c r="C1542" s="10">
        <f>VLOOKUP(A1542,_data_elections!$A:$B,2,0)-B1542</f>
        <v>271</v>
      </c>
      <c r="D1542" s="11">
        <f t="shared" si="24"/>
        <v>52.631578947368418</v>
      </c>
      <c r="E1542" s="11">
        <v>47</v>
      </c>
      <c r="F1542" s="11">
        <v>42.3</v>
      </c>
    </row>
    <row r="1543" spans="1:6" x14ac:dyDescent="0.15">
      <c r="A1543" s="8">
        <v>2016</v>
      </c>
      <c r="B1543" s="9">
        <v>42412</v>
      </c>
      <c r="C1543" s="10">
        <f>VLOOKUP(A1543,_data_elections!$A:$B,2,0)-B1543</f>
        <v>270</v>
      </c>
      <c r="D1543" s="11">
        <f t="shared" si="24"/>
        <v>52.631578947368418</v>
      </c>
      <c r="E1543" s="11">
        <v>47</v>
      </c>
      <c r="F1543" s="11">
        <v>42.3</v>
      </c>
    </row>
    <row r="1544" spans="1:6" x14ac:dyDescent="0.15">
      <c r="A1544" s="8">
        <v>2016</v>
      </c>
      <c r="B1544" s="9">
        <v>42413</v>
      </c>
      <c r="C1544" s="10">
        <f>VLOOKUP(A1544,_data_elections!$A:$B,2,0)-B1544</f>
        <v>269</v>
      </c>
      <c r="D1544" s="11">
        <f t="shared" si="24"/>
        <v>52.631578947368418</v>
      </c>
      <c r="E1544" s="11">
        <v>47</v>
      </c>
      <c r="F1544" s="11">
        <v>42.3</v>
      </c>
    </row>
    <row r="1545" spans="1:6" x14ac:dyDescent="0.15">
      <c r="A1545" s="8">
        <v>2016</v>
      </c>
      <c r="B1545" s="9">
        <v>42414</v>
      </c>
      <c r="C1545" s="10">
        <f>VLOOKUP(A1545,_data_elections!$A:$B,2,0)-B1545</f>
        <v>268</v>
      </c>
      <c r="D1545" s="11">
        <f t="shared" si="24"/>
        <v>52.631578947368418</v>
      </c>
      <c r="E1545" s="11">
        <v>47</v>
      </c>
      <c r="F1545" s="11">
        <v>42.3</v>
      </c>
    </row>
    <row r="1546" spans="1:6" x14ac:dyDescent="0.15">
      <c r="A1546" s="8">
        <v>2016</v>
      </c>
      <c r="B1546" s="9">
        <v>42415</v>
      </c>
      <c r="C1546" s="10">
        <f>VLOOKUP(A1546,_data_elections!$A:$B,2,0)-B1546</f>
        <v>267</v>
      </c>
      <c r="D1546" s="11">
        <f t="shared" si="24"/>
        <v>52.631578947368418</v>
      </c>
      <c r="E1546" s="11">
        <v>47</v>
      </c>
      <c r="F1546" s="11">
        <v>42.3</v>
      </c>
    </row>
    <row r="1547" spans="1:6" x14ac:dyDescent="0.15">
      <c r="A1547" s="8">
        <v>2016</v>
      </c>
      <c r="B1547" s="9">
        <v>42416</v>
      </c>
      <c r="C1547" s="10">
        <f>VLOOKUP(A1547,_data_elections!$A:$B,2,0)-B1547</f>
        <v>266</v>
      </c>
      <c r="D1547" s="11">
        <f t="shared" si="24"/>
        <v>51.910112359550567</v>
      </c>
      <c r="E1547" s="11">
        <v>46.2</v>
      </c>
      <c r="F1547" s="11">
        <v>42.8</v>
      </c>
    </row>
    <row r="1548" spans="1:6" x14ac:dyDescent="0.15">
      <c r="A1548" s="8">
        <v>2016</v>
      </c>
      <c r="B1548" s="9">
        <v>42417</v>
      </c>
      <c r="C1548" s="10">
        <f>VLOOKUP(A1548,_data_elections!$A:$B,2,0)-B1548</f>
        <v>265</v>
      </c>
      <c r="D1548" s="11">
        <f t="shared" si="24"/>
        <v>51.910112359550567</v>
      </c>
      <c r="E1548" s="11">
        <v>46.2</v>
      </c>
      <c r="F1548" s="11">
        <v>42.8</v>
      </c>
    </row>
    <row r="1549" spans="1:6" x14ac:dyDescent="0.15">
      <c r="A1549" s="8">
        <v>2016</v>
      </c>
      <c r="B1549" s="9">
        <v>42418</v>
      </c>
      <c r="C1549" s="10">
        <f>VLOOKUP(A1549,_data_elections!$A:$B,2,0)-B1549</f>
        <v>264</v>
      </c>
      <c r="D1549" s="11">
        <f t="shared" si="24"/>
        <v>51.594533029612755</v>
      </c>
      <c r="E1549" s="11">
        <v>45.3</v>
      </c>
      <c r="F1549" s="11">
        <v>42.5</v>
      </c>
    </row>
    <row r="1550" spans="1:6" x14ac:dyDescent="0.15">
      <c r="A1550" s="8">
        <v>2016</v>
      </c>
      <c r="B1550" s="9">
        <v>42419</v>
      </c>
      <c r="C1550" s="10">
        <f>VLOOKUP(A1550,_data_elections!$A:$B,2,0)-B1550</f>
        <v>263</v>
      </c>
      <c r="D1550" s="11">
        <f t="shared" si="24"/>
        <v>51.594533029612755</v>
      </c>
      <c r="E1550" s="11">
        <v>45.3</v>
      </c>
      <c r="F1550" s="11">
        <v>42.5</v>
      </c>
    </row>
    <row r="1551" spans="1:6" x14ac:dyDescent="0.15">
      <c r="A1551" s="8">
        <v>2016</v>
      </c>
      <c r="B1551" s="9">
        <v>42420</v>
      </c>
      <c r="C1551" s="10">
        <f>VLOOKUP(A1551,_data_elections!$A:$B,2,0)-B1551</f>
        <v>262</v>
      </c>
      <c r="D1551" s="11">
        <f t="shared" si="24"/>
        <v>51.594533029612755</v>
      </c>
      <c r="E1551" s="11">
        <v>45.3</v>
      </c>
      <c r="F1551" s="11">
        <v>42.5</v>
      </c>
    </row>
    <row r="1552" spans="1:6" x14ac:dyDescent="0.15">
      <c r="A1552" s="8">
        <v>2016</v>
      </c>
      <c r="B1552" s="9">
        <v>42421</v>
      </c>
      <c r="C1552" s="10">
        <f>VLOOKUP(A1552,_data_elections!$A:$B,2,0)-B1552</f>
        <v>261</v>
      </c>
      <c r="D1552" s="11">
        <f t="shared" si="24"/>
        <v>51.594533029612755</v>
      </c>
      <c r="E1552" s="11">
        <v>45.3</v>
      </c>
      <c r="F1552" s="11">
        <v>42.5</v>
      </c>
    </row>
    <row r="1553" spans="1:6" x14ac:dyDescent="0.15">
      <c r="A1553" s="8">
        <v>2016</v>
      </c>
      <c r="B1553" s="9">
        <v>42422</v>
      </c>
      <c r="C1553" s="10">
        <f>VLOOKUP(A1553,_data_elections!$A:$B,2,0)-B1553</f>
        <v>260</v>
      </c>
      <c r="D1553" s="11">
        <f t="shared" si="24"/>
        <v>51.594533029612755</v>
      </c>
      <c r="E1553" s="11">
        <v>45.3</v>
      </c>
      <c r="F1553" s="11">
        <v>42.5</v>
      </c>
    </row>
    <row r="1554" spans="1:6" x14ac:dyDescent="0.15">
      <c r="A1554" s="8">
        <v>2016</v>
      </c>
      <c r="B1554" s="9">
        <v>42423</v>
      </c>
      <c r="C1554" s="10">
        <f>VLOOKUP(A1554,_data_elections!$A:$B,2,0)-B1554</f>
        <v>259</v>
      </c>
      <c r="D1554" s="11">
        <f t="shared" si="24"/>
        <v>51.594533029612755</v>
      </c>
      <c r="E1554" s="11">
        <v>45.3</v>
      </c>
      <c r="F1554" s="11">
        <v>42.5</v>
      </c>
    </row>
    <row r="1555" spans="1:6" x14ac:dyDescent="0.15">
      <c r="A1555" s="8">
        <v>2016</v>
      </c>
      <c r="B1555" s="9">
        <v>42424</v>
      </c>
      <c r="C1555" s="10">
        <f>VLOOKUP(A1555,_data_elections!$A:$B,2,0)-B1555</f>
        <v>258</v>
      </c>
      <c r="D1555" s="11">
        <f t="shared" si="24"/>
        <v>51.594533029612755</v>
      </c>
      <c r="E1555" s="11">
        <v>45.3</v>
      </c>
      <c r="F1555" s="11">
        <v>42.5</v>
      </c>
    </row>
    <row r="1556" spans="1:6" x14ac:dyDescent="0.15">
      <c r="A1556" s="8">
        <v>2016</v>
      </c>
      <c r="B1556" s="9">
        <v>42425</v>
      </c>
      <c r="C1556" s="10">
        <f>VLOOKUP(A1556,_data_elections!$A:$B,2,0)-B1556</f>
        <v>257</v>
      </c>
      <c r="D1556" s="11">
        <f t="shared" si="24"/>
        <v>51.594533029612755</v>
      </c>
      <c r="E1556" s="11">
        <v>45.3</v>
      </c>
      <c r="F1556" s="11">
        <v>42.5</v>
      </c>
    </row>
    <row r="1557" spans="1:6" x14ac:dyDescent="0.15">
      <c r="A1557" s="8">
        <v>2016</v>
      </c>
      <c r="B1557" s="9">
        <v>42426</v>
      </c>
      <c r="C1557" s="10">
        <f>VLOOKUP(A1557,_data_elections!$A:$B,2,0)-B1557</f>
        <v>256</v>
      </c>
      <c r="D1557" s="11">
        <f t="shared" si="24"/>
        <v>51.594533029612755</v>
      </c>
      <c r="E1557" s="11">
        <v>45.3</v>
      </c>
      <c r="F1557" s="11">
        <v>42.5</v>
      </c>
    </row>
    <row r="1558" spans="1:6" x14ac:dyDescent="0.15">
      <c r="A1558" s="8">
        <v>2016</v>
      </c>
      <c r="B1558" s="9">
        <v>42427</v>
      </c>
      <c r="C1558" s="10">
        <f>VLOOKUP(A1558,_data_elections!$A:$B,2,0)-B1558</f>
        <v>255</v>
      </c>
      <c r="D1558" s="11">
        <f t="shared" si="24"/>
        <v>51.594533029612755</v>
      </c>
      <c r="E1558" s="11">
        <v>45.3</v>
      </c>
      <c r="F1558" s="11">
        <v>42.5</v>
      </c>
    </row>
    <row r="1559" spans="1:6" x14ac:dyDescent="0.15">
      <c r="A1559" s="8">
        <v>2016</v>
      </c>
      <c r="B1559" s="9">
        <v>42428</v>
      </c>
      <c r="C1559" s="10">
        <f>VLOOKUP(A1559,_data_elections!$A:$B,2,0)-B1559</f>
        <v>254</v>
      </c>
      <c r="D1559" s="11">
        <f t="shared" si="24"/>
        <v>51.594533029612755</v>
      </c>
      <c r="E1559" s="11">
        <v>45.3</v>
      </c>
      <c r="F1559" s="11">
        <v>42.5</v>
      </c>
    </row>
    <row r="1560" spans="1:6" x14ac:dyDescent="0.15">
      <c r="A1560" s="8">
        <v>2016</v>
      </c>
      <c r="B1560" s="9">
        <v>42429</v>
      </c>
      <c r="C1560" s="10">
        <f>VLOOKUP(A1560,_data_elections!$A:$B,2,0)-B1560</f>
        <v>253</v>
      </c>
      <c r="D1560" s="11">
        <f t="shared" si="24"/>
        <v>51.594533029612755</v>
      </c>
      <c r="E1560" s="11">
        <v>45.3</v>
      </c>
      <c r="F1560" s="11">
        <v>42.5</v>
      </c>
    </row>
    <row r="1561" spans="1:6" x14ac:dyDescent="0.15">
      <c r="A1561" s="8">
        <v>2016</v>
      </c>
      <c r="B1561" s="9">
        <v>42430</v>
      </c>
      <c r="C1561" s="10">
        <f>VLOOKUP(A1561,_data_elections!$A:$B,2,0)-B1561</f>
        <v>252</v>
      </c>
      <c r="D1561" s="11">
        <f t="shared" si="24"/>
        <v>51.666666666666671</v>
      </c>
      <c r="E1561" s="11">
        <v>46.5</v>
      </c>
      <c r="F1561" s="11">
        <v>43.5</v>
      </c>
    </row>
    <row r="1562" spans="1:6" x14ac:dyDescent="0.15">
      <c r="A1562" s="8">
        <v>2016</v>
      </c>
      <c r="B1562" s="9">
        <v>42431</v>
      </c>
      <c r="C1562" s="10">
        <f>VLOOKUP(A1562,_data_elections!$A:$B,2,0)-B1562</f>
        <v>251</v>
      </c>
      <c r="D1562" s="11">
        <f t="shared" si="24"/>
        <v>51.945080091533178</v>
      </c>
      <c r="E1562" s="11">
        <v>45.4</v>
      </c>
      <c r="F1562" s="11">
        <v>42</v>
      </c>
    </row>
    <row r="1563" spans="1:6" x14ac:dyDescent="0.15">
      <c r="A1563" s="8">
        <v>2016</v>
      </c>
      <c r="B1563" s="9">
        <v>42432</v>
      </c>
      <c r="C1563" s="10">
        <f>VLOOKUP(A1563,_data_elections!$A:$B,2,0)-B1563</f>
        <v>250</v>
      </c>
      <c r="D1563" s="11">
        <f t="shared" si="24"/>
        <v>51.945080091533178</v>
      </c>
      <c r="E1563" s="11">
        <v>45.4</v>
      </c>
      <c r="F1563" s="11">
        <v>42</v>
      </c>
    </row>
    <row r="1564" spans="1:6" x14ac:dyDescent="0.15">
      <c r="A1564" s="8">
        <v>2016</v>
      </c>
      <c r="B1564" s="9">
        <v>42433</v>
      </c>
      <c r="C1564" s="10">
        <f>VLOOKUP(A1564,_data_elections!$A:$B,2,0)-B1564</f>
        <v>249</v>
      </c>
      <c r="D1564" s="11">
        <f t="shared" si="24"/>
        <v>51.945080091533178</v>
      </c>
      <c r="E1564" s="11">
        <v>45.4</v>
      </c>
      <c r="F1564" s="11">
        <v>42</v>
      </c>
    </row>
    <row r="1565" spans="1:6" x14ac:dyDescent="0.15">
      <c r="A1565" s="8">
        <v>2016</v>
      </c>
      <c r="B1565" s="9">
        <v>42434</v>
      </c>
      <c r="C1565" s="10">
        <f>VLOOKUP(A1565,_data_elections!$A:$B,2,0)-B1565</f>
        <v>248</v>
      </c>
      <c r="D1565" s="11">
        <f t="shared" si="24"/>
        <v>51.945080091533178</v>
      </c>
      <c r="E1565" s="11">
        <v>45.4</v>
      </c>
      <c r="F1565" s="11">
        <v>42</v>
      </c>
    </row>
    <row r="1566" spans="1:6" x14ac:dyDescent="0.15">
      <c r="A1566" s="8">
        <v>2016</v>
      </c>
      <c r="B1566" s="9">
        <v>42435</v>
      </c>
      <c r="C1566" s="10">
        <f>VLOOKUP(A1566,_data_elections!$A:$B,2,0)-B1566</f>
        <v>247</v>
      </c>
      <c r="D1566" s="11">
        <f t="shared" si="24"/>
        <v>52.283105022831059</v>
      </c>
      <c r="E1566" s="11">
        <v>45.8</v>
      </c>
      <c r="F1566" s="11">
        <v>41.8</v>
      </c>
    </row>
    <row r="1567" spans="1:6" x14ac:dyDescent="0.15">
      <c r="A1567" s="8">
        <v>2016</v>
      </c>
      <c r="B1567" s="9">
        <v>42436</v>
      </c>
      <c r="C1567" s="10">
        <f>VLOOKUP(A1567,_data_elections!$A:$B,2,0)-B1567</f>
        <v>246</v>
      </c>
      <c r="D1567" s="11">
        <f t="shared" si="24"/>
        <v>52.283105022831059</v>
      </c>
      <c r="E1567" s="11">
        <v>45.8</v>
      </c>
      <c r="F1567" s="11">
        <v>41.8</v>
      </c>
    </row>
    <row r="1568" spans="1:6" x14ac:dyDescent="0.15">
      <c r="A1568" s="8">
        <v>2016</v>
      </c>
      <c r="B1568" s="9">
        <v>42437</v>
      </c>
      <c r="C1568" s="10">
        <f>VLOOKUP(A1568,_data_elections!$A:$B,2,0)-B1568</f>
        <v>245</v>
      </c>
      <c r="D1568" s="11">
        <f t="shared" si="24"/>
        <v>52.283105022831059</v>
      </c>
      <c r="E1568" s="11">
        <v>45.8</v>
      </c>
      <c r="F1568" s="11">
        <v>41.8</v>
      </c>
    </row>
    <row r="1569" spans="1:6" x14ac:dyDescent="0.15">
      <c r="A1569" s="8">
        <v>2016</v>
      </c>
      <c r="B1569" s="9">
        <v>42438</v>
      </c>
      <c r="C1569" s="10">
        <f>VLOOKUP(A1569,_data_elections!$A:$B,2,0)-B1569</f>
        <v>244</v>
      </c>
      <c r="D1569" s="11">
        <f t="shared" si="24"/>
        <v>53.567383918459797</v>
      </c>
      <c r="E1569" s="11">
        <v>47.3</v>
      </c>
      <c r="F1569" s="11">
        <v>41</v>
      </c>
    </row>
    <row r="1570" spans="1:6" x14ac:dyDescent="0.15">
      <c r="A1570" s="8">
        <v>2016</v>
      </c>
      <c r="B1570" s="9">
        <v>42439</v>
      </c>
      <c r="C1570" s="10">
        <f>VLOOKUP(A1570,_data_elections!$A:$B,2,0)-B1570</f>
        <v>243</v>
      </c>
      <c r="D1570" s="11">
        <f t="shared" si="24"/>
        <v>53.567383918459797</v>
      </c>
      <c r="E1570" s="11">
        <v>47.3</v>
      </c>
      <c r="F1570" s="11">
        <v>41</v>
      </c>
    </row>
    <row r="1571" spans="1:6" x14ac:dyDescent="0.15">
      <c r="A1571" s="8">
        <v>2016</v>
      </c>
      <c r="B1571" s="9">
        <v>42440</v>
      </c>
      <c r="C1571" s="10">
        <f>VLOOKUP(A1571,_data_elections!$A:$B,2,0)-B1571</f>
        <v>242</v>
      </c>
      <c r="D1571" s="11">
        <f t="shared" si="24"/>
        <v>53.567383918459797</v>
      </c>
      <c r="E1571" s="11">
        <v>47.3</v>
      </c>
      <c r="F1571" s="11">
        <v>41</v>
      </c>
    </row>
    <row r="1572" spans="1:6" x14ac:dyDescent="0.15">
      <c r="A1572" s="8">
        <v>2016</v>
      </c>
      <c r="B1572" s="9">
        <v>42441</v>
      </c>
      <c r="C1572" s="10">
        <f>VLOOKUP(A1572,_data_elections!$A:$B,2,0)-B1572</f>
        <v>241</v>
      </c>
      <c r="D1572" s="11">
        <f t="shared" si="24"/>
        <v>53.567383918459797</v>
      </c>
      <c r="E1572" s="11">
        <v>47.3</v>
      </c>
      <c r="F1572" s="11">
        <v>41</v>
      </c>
    </row>
    <row r="1573" spans="1:6" x14ac:dyDescent="0.15">
      <c r="A1573" s="8">
        <v>2016</v>
      </c>
      <c r="B1573" s="9">
        <v>42442</v>
      </c>
      <c r="C1573" s="10">
        <f>VLOOKUP(A1573,_data_elections!$A:$B,2,0)-B1573</f>
        <v>240</v>
      </c>
      <c r="D1573" s="11">
        <f t="shared" si="24"/>
        <v>53.567383918459797</v>
      </c>
      <c r="E1573" s="11">
        <v>47.3</v>
      </c>
      <c r="F1573" s="11">
        <v>41</v>
      </c>
    </row>
    <row r="1574" spans="1:6" x14ac:dyDescent="0.15">
      <c r="A1574" s="8">
        <v>2016</v>
      </c>
      <c r="B1574" s="9">
        <v>42443</v>
      </c>
      <c r="C1574" s="10">
        <f>VLOOKUP(A1574,_data_elections!$A:$B,2,0)-B1574</f>
        <v>239</v>
      </c>
      <c r="D1574" s="11">
        <f t="shared" si="24"/>
        <v>53.567383918459797</v>
      </c>
      <c r="E1574" s="11">
        <v>47.3</v>
      </c>
      <c r="F1574" s="11">
        <v>41</v>
      </c>
    </row>
    <row r="1575" spans="1:6" x14ac:dyDescent="0.15">
      <c r="A1575" s="8">
        <v>2016</v>
      </c>
      <c r="B1575" s="9">
        <v>42444</v>
      </c>
      <c r="C1575" s="10">
        <f>VLOOKUP(A1575,_data_elections!$A:$B,2,0)-B1575</f>
        <v>238</v>
      </c>
      <c r="D1575" s="11">
        <f t="shared" si="24"/>
        <v>54.524886877828052</v>
      </c>
      <c r="E1575" s="11">
        <v>48.2</v>
      </c>
      <c r="F1575" s="11">
        <v>40.200000000000003</v>
      </c>
    </row>
    <row r="1576" spans="1:6" x14ac:dyDescent="0.15">
      <c r="A1576" s="8">
        <v>2016</v>
      </c>
      <c r="B1576" s="9">
        <v>42445</v>
      </c>
      <c r="C1576" s="10">
        <f>VLOOKUP(A1576,_data_elections!$A:$B,2,0)-B1576</f>
        <v>237</v>
      </c>
      <c r="D1576" s="11">
        <f t="shared" si="24"/>
        <v>54.524886877828052</v>
      </c>
      <c r="E1576" s="11">
        <v>48.2</v>
      </c>
      <c r="F1576" s="11">
        <v>40.200000000000003</v>
      </c>
    </row>
    <row r="1577" spans="1:6" x14ac:dyDescent="0.15">
      <c r="A1577" s="8">
        <v>2016</v>
      </c>
      <c r="B1577" s="9">
        <v>42446</v>
      </c>
      <c r="C1577" s="10">
        <f>VLOOKUP(A1577,_data_elections!$A:$B,2,0)-B1577</f>
        <v>236</v>
      </c>
      <c r="D1577" s="11">
        <f t="shared" si="24"/>
        <v>54.524886877828052</v>
      </c>
      <c r="E1577" s="11">
        <v>48.2</v>
      </c>
      <c r="F1577" s="11">
        <v>40.200000000000003</v>
      </c>
    </row>
    <row r="1578" spans="1:6" x14ac:dyDescent="0.15">
      <c r="A1578" s="8">
        <v>2016</v>
      </c>
      <c r="B1578" s="9">
        <v>42447</v>
      </c>
      <c r="C1578" s="10">
        <f>VLOOKUP(A1578,_data_elections!$A:$B,2,0)-B1578</f>
        <v>235</v>
      </c>
      <c r="D1578" s="11">
        <f t="shared" si="24"/>
        <v>54.926387315968292</v>
      </c>
      <c r="E1578" s="11">
        <v>48.5</v>
      </c>
      <c r="F1578" s="11">
        <v>39.799999999999997</v>
      </c>
    </row>
    <row r="1579" spans="1:6" x14ac:dyDescent="0.15">
      <c r="A1579" s="8">
        <v>2016</v>
      </c>
      <c r="B1579" s="9">
        <v>42448</v>
      </c>
      <c r="C1579" s="10">
        <f>VLOOKUP(A1579,_data_elections!$A:$B,2,0)-B1579</f>
        <v>234</v>
      </c>
      <c r="D1579" s="11">
        <f t="shared" si="24"/>
        <v>54.926387315968292</v>
      </c>
      <c r="E1579" s="11">
        <v>48.5</v>
      </c>
      <c r="F1579" s="11">
        <v>39.799999999999997</v>
      </c>
    </row>
    <row r="1580" spans="1:6" x14ac:dyDescent="0.15">
      <c r="A1580" s="8">
        <v>2016</v>
      </c>
      <c r="B1580" s="9">
        <v>42449</v>
      </c>
      <c r="C1580" s="10">
        <f>VLOOKUP(A1580,_data_elections!$A:$B,2,0)-B1580</f>
        <v>233</v>
      </c>
      <c r="D1580" s="11">
        <f t="shared" si="24"/>
        <v>54.926387315968292</v>
      </c>
      <c r="E1580" s="11">
        <v>48.5</v>
      </c>
      <c r="F1580" s="11">
        <v>39.799999999999997</v>
      </c>
    </row>
    <row r="1581" spans="1:6" x14ac:dyDescent="0.15">
      <c r="A1581" s="8">
        <v>2016</v>
      </c>
      <c r="B1581" s="9">
        <v>42450</v>
      </c>
      <c r="C1581" s="10">
        <f>VLOOKUP(A1581,_data_elections!$A:$B,2,0)-B1581</f>
        <v>232</v>
      </c>
      <c r="D1581" s="11">
        <f t="shared" si="24"/>
        <v>55.555555555555557</v>
      </c>
      <c r="E1581" s="11">
        <v>49</v>
      </c>
      <c r="F1581" s="11">
        <v>39.200000000000003</v>
      </c>
    </row>
    <row r="1582" spans="1:6" x14ac:dyDescent="0.15">
      <c r="A1582" s="8">
        <v>2016</v>
      </c>
      <c r="B1582" s="9">
        <v>42451</v>
      </c>
      <c r="C1582" s="10">
        <f>VLOOKUP(A1582,_data_elections!$A:$B,2,0)-B1582</f>
        <v>231</v>
      </c>
      <c r="D1582" s="11">
        <f t="shared" si="24"/>
        <v>55.555555555555557</v>
      </c>
      <c r="E1582" s="11">
        <v>49</v>
      </c>
      <c r="F1582" s="11">
        <v>39.200000000000003</v>
      </c>
    </row>
    <row r="1583" spans="1:6" x14ac:dyDescent="0.15">
      <c r="A1583" s="8">
        <v>2016</v>
      </c>
      <c r="B1583" s="9">
        <v>42452</v>
      </c>
      <c r="C1583" s="10">
        <f>VLOOKUP(A1583,_data_elections!$A:$B,2,0)-B1583</f>
        <v>230</v>
      </c>
      <c r="D1583" s="11">
        <f t="shared" si="24"/>
        <v>56.375838926174495</v>
      </c>
      <c r="E1583" s="11">
        <v>50.4</v>
      </c>
      <c r="F1583" s="11">
        <v>39</v>
      </c>
    </row>
    <row r="1584" spans="1:6" x14ac:dyDescent="0.15">
      <c r="A1584" s="8">
        <v>2016</v>
      </c>
      <c r="B1584" s="9">
        <v>42453</v>
      </c>
      <c r="C1584" s="10">
        <f>VLOOKUP(A1584,_data_elections!$A:$B,2,0)-B1584</f>
        <v>229</v>
      </c>
      <c r="D1584" s="11">
        <f t="shared" si="24"/>
        <v>56.306306306306311</v>
      </c>
      <c r="E1584" s="11">
        <v>50</v>
      </c>
      <c r="F1584" s="11">
        <v>38.799999999999997</v>
      </c>
    </row>
    <row r="1585" spans="1:6" x14ac:dyDescent="0.15">
      <c r="A1585" s="8">
        <v>2016</v>
      </c>
      <c r="B1585" s="9">
        <v>42454</v>
      </c>
      <c r="C1585" s="10">
        <f>VLOOKUP(A1585,_data_elections!$A:$B,2,0)-B1585</f>
        <v>228</v>
      </c>
      <c r="D1585" s="11">
        <f t="shared" si="24"/>
        <v>56.306306306306311</v>
      </c>
      <c r="E1585" s="11">
        <v>50</v>
      </c>
      <c r="F1585" s="11">
        <v>38.799999999999997</v>
      </c>
    </row>
    <row r="1586" spans="1:6" x14ac:dyDescent="0.15">
      <c r="A1586" s="8">
        <v>2016</v>
      </c>
      <c r="B1586" s="9">
        <v>42455</v>
      </c>
      <c r="C1586" s="10">
        <f>VLOOKUP(A1586,_data_elections!$A:$B,2,0)-B1586</f>
        <v>227</v>
      </c>
      <c r="D1586" s="11">
        <f t="shared" si="24"/>
        <v>56.306306306306311</v>
      </c>
      <c r="E1586" s="11">
        <v>50</v>
      </c>
      <c r="F1586" s="11">
        <v>38.799999999999997</v>
      </c>
    </row>
    <row r="1587" spans="1:6" x14ac:dyDescent="0.15">
      <c r="A1587" s="8">
        <v>2016</v>
      </c>
      <c r="B1587" s="9">
        <v>42456</v>
      </c>
      <c r="C1587" s="10">
        <f>VLOOKUP(A1587,_data_elections!$A:$B,2,0)-B1587</f>
        <v>226</v>
      </c>
      <c r="D1587" s="11">
        <f t="shared" si="24"/>
        <v>56.306306306306311</v>
      </c>
      <c r="E1587" s="11">
        <v>50</v>
      </c>
      <c r="F1587" s="11">
        <v>38.799999999999997</v>
      </c>
    </row>
    <row r="1588" spans="1:6" x14ac:dyDescent="0.15">
      <c r="A1588" s="8">
        <v>2016</v>
      </c>
      <c r="B1588" s="9">
        <v>42457</v>
      </c>
      <c r="C1588" s="10">
        <f>VLOOKUP(A1588,_data_elections!$A:$B,2,0)-B1588</f>
        <v>225</v>
      </c>
      <c r="D1588" s="11">
        <f t="shared" si="24"/>
        <v>56.306306306306311</v>
      </c>
      <c r="E1588" s="11">
        <v>50</v>
      </c>
      <c r="F1588" s="11">
        <v>38.799999999999997</v>
      </c>
    </row>
    <row r="1589" spans="1:6" x14ac:dyDescent="0.15">
      <c r="A1589" s="8">
        <v>2016</v>
      </c>
      <c r="B1589" s="9">
        <v>42458</v>
      </c>
      <c r="C1589" s="10">
        <f>VLOOKUP(A1589,_data_elections!$A:$B,2,0)-B1589</f>
        <v>224</v>
      </c>
      <c r="D1589" s="11">
        <f t="shared" si="24"/>
        <v>56.306306306306311</v>
      </c>
      <c r="E1589" s="11">
        <v>50</v>
      </c>
      <c r="F1589" s="11">
        <v>38.799999999999997</v>
      </c>
    </row>
    <row r="1590" spans="1:6" x14ac:dyDescent="0.15">
      <c r="A1590" s="8">
        <v>2016</v>
      </c>
      <c r="B1590" s="9">
        <v>42459</v>
      </c>
      <c r="C1590" s="10">
        <f>VLOOKUP(A1590,_data_elections!$A:$B,2,0)-B1590</f>
        <v>223</v>
      </c>
      <c r="D1590" s="11">
        <f t="shared" si="24"/>
        <v>56.306306306306311</v>
      </c>
      <c r="E1590" s="11">
        <v>50</v>
      </c>
      <c r="F1590" s="11">
        <v>38.799999999999997</v>
      </c>
    </row>
    <row r="1591" spans="1:6" x14ac:dyDescent="0.15">
      <c r="A1591" s="8">
        <v>2016</v>
      </c>
      <c r="B1591" s="9">
        <v>42460</v>
      </c>
      <c r="C1591" s="10">
        <f>VLOOKUP(A1591,_data_elections!$A:$B,2,0)-B1591</f>
        <v>222</v>
      </c>
      <c r="D1591" s="11">
        <f t="shared" si="24"/>
        <v>55.968468468468465</v>
      </c>
      <c r="E1591" s="11">
        <v>49.7</v>
      </c>
      <c r="F1591" s="11">
        <v>39.1</v>
      </c>
    </row>
    <row r="1592" spans="1:6" x14ac:dyDescent="0.15">
      <c r="A1592" s="8">
        <v>2016</v>
      </c>
      <c r="B1592" s="9">
        <v>42461</v>
      </c>
      <c r="C1592" s="10">
        <f>VLOOKUP(A1592,_data_elections!$A:$B,2,0)-B1592</f>
        <v>221</v>
      </c>
      <c r="D1592" s="11">
        <f t="shared" si="24"/>
        <v>55.968468468468465</v>
      </c>
      <c r="E1592" s="11">
        <v>49.7</v>
      </c>
      <c r="F1592" s="11">
        <v>39.1</v>
      </c>
    </row>
    <row r="1593" spans="1:6" x14ac:dyDescent="0.15">
      <c r="A1593" s="8">
        <v>2016</v>
      </c>
      <c r="B1593" s="9">
        <v>42462</v>
      </c>
      <c r="C1593" s="10">
        <f>VLOOKUP(A1593,_data_elections!$A:$B,2,0)-B1593</f>
        <v>220</v>
      </c>
      <c r="D1593" s="11">
        <f t="shared" si="24"/>
        <v>55.968468468468465</v>
      </c>
      <c r="E1593" s="11">
        <v>49.7</v>
      </c>
      <c r="F1593" s="11">
        <v>39.1</v>
      </c>
    </row>
    <row r="1594" spans="1:6" x14ac:dyDescent="0.15">
      <c r="A1594" s="8">
        <v>2016</v>
      </c>
      <c r="B1594" s="9">
        <v>42463</v>
      </c>
      <c r="C1594" s="10">
        <f>VLOOKUP(A1594,_data_elections!$A:$B,2,0)-B1594</f>
        <v>219</v>
      </c>
      <c r="D1594" s="11">
        <f t="shared" si="24"/>
        <v>55.968468468468465</v>
      </c>
      <c r="E1594" s="11">
        <v>49.7</v>
      </c>
      <c r="F1594" s="11">
        <v>39.1</v>
      </c>
    </row>
    <row r="1595" spans="1:6" x14ac:dyDescent="0.15">
      <c r="A1595" s="8">
        <v>2016</v>
      </c>
      <c r="B1595" s="9">
        <v>42464</v>
      </c>
      <c r="C1595" s="10">
        <f>VLOOKUP(A1595,_data_elections!$A:$B,2,0)-B1595</f>
        <v>218</v>
      </c>
      <c r="D1595" s="11">
        <f t="shared" si="24"/>
        <v>56.13636363636364</v>
      </c>
      <c r="E1595" s="11">
        <v>49.4</v>
      </c>
      <c r="F1595" s="11">
        <v>38.6</v>
      </c>
    </row>
    <row r="1596" spans="1:6" x14ac:dyDescent="0.15">
      <c r="A1596" s="8">
        <v>2016</v>
      </c>
      <c r="B1596" s="9">
        <v>42465</v>
      </c>
      <c r="C1596" s="10">
        <f>VLOOKUP(A1596,_data_elections!$A:$B,2,0)-B1596</f>
        <v>217</v>
      </c>
      <c r="D1596" s="11">
        <f t="shared" si="24"/>
        <v>56.13636363636364</v>
      </c>
      <c r="E1596" s="11">
        <v>49.4</v>
      </c>
      <c r="F1596" s="11">
        <v>38.6</v>
      </c>
    </row>
    <row r="1597" spans="1:6" x14ac:dyDescent="0.15">
      <c r="A1597" s="8">
        <v>2016</v>
      </c>
      <c r="B1597" s="9">
        <v>42466</v>
      </c>
      <c r="C1597" s="10">
        <f>VLOOKUP(A1597,_data_elections!$A:$B,2,0)-B1597</f>
        <v>216</v>
      </c>
      <c r="D1597" s="11">
        <f t="shared" si="24"/>
        <v>56.13636363636364</v>
      </c>
      <c r="E1597" s="11">
        <v>49.4</v>
      </c>
      <c r="F1597" s="11">
        <v>38.6</v>
      </c>
    </row>
    <row r="1598" spans="1:6" x14ac:dyDescent="0.15">
      <c r="A1598" s="8">
        <v>2016</v>
      </c>
      <c r="B1598" s="9">
        <v>42467</v>
      </c>
      <c r="C1598" s="10">
        <f>VLOOKUP(A1598,_data_elections!$A:$B,2,0)-B1598</f>
        <v>215</v>
      </c>
      <c r="D1598" s="11">
        <f t="shared" si="24"/>
        <v>55.945639864099661</v>
      </c>
      <c r="E1598" s="11">
        <v>49.4</v>
      </c>
      <c r="F1598" s="11">
        <v>38.9</v>
      </c>
    </row>
    <row r="1599" spans="1:6" x14ac:dyDescent="0.15">
      <c r="A1599" s="8">
        <v>2016</v>
      </c>
      <c r="B1599" s="9">
        <v>42468</v>
      </c>
      <c r="C1599" s="10">
        <f>VLOOKUP(A1599,_data_elections!$A:$B,2,0)-B1599</f>
        <v>214</v>
      </c>
      <c r="D1599" s="11">
        <f t="shared" si="24"/>
        <v>55.945639864099661</v>
      </c>
      <c r="E1599" s="11">
        <v>49.4</v>
      </c>
      <c r="F1599" s="11">
        <v>38.9</v>
      </c>
    </row>
    <row r="1600" spans="1:6" x14ac:dyDescent="0.15">
      <c r="A1600" s="8">
        <v>2016</v>
      </c>
      <c r="B1600" s="9">
        <v>42469</v>
      </c>
      <c r="C1600" s="10">
        <f>VLOOKUP(A1600,_data_elections!$A:$B,2,0)-B1600</f>
        <v>213</v>
      </c>
      <c r="D1600" s="11">
        <f t="shared" si="24"/>
        <v>55.945639864099661</v>
      </c>
      <c r="E1600" s="11">
        <v>49.4</v>
      </c>
      <c r="F1600" s="11">
        <v>38.9</v>
      </c>
    </row>
    <row r="1601" spans="1:6" x14ac:dyDescent="0.15">
      <c r="A1601" s="8">
        <v>2016</v>
      </c>
      <c r="B1601" s="9">
        <v>42470</v>
      </c>
      <c r="C1601" s="10">
        <f>VLOOKUP(A1601,_data_elections!$A:$B,2,0)-B1601</f>
        <v>212</v>
      </c>
      <c r="D1601" s="11">
        <f t="shared" si="24"/>
        <v>55.981941309255077</v>
      </c>
      <c r="E1601" s="11">
        <v>49.6</v>
      </c>
      <c r="F1601" s="11">
        <v>39</v>
      </c>
    </row>
    <row r="1602" spans="1:6" x14ac:dyDescent="0.15">
      <c r="A1602" s="8">
        <v>2016</v>
      </c>
      <c r="B1602" s="9">
        <v>42471</v>
      </c>
      <c r="C1602" s="10">
        <f>VLOOKUP(A1602,_data_elections!$A:$B,2,0)-B1602</f>
        <v>211</v>
      </c>
      <c r="D1602" s="11">
        <f t="shared" ref="D1602:D1665" si="25">E1602/(E1602+F1602)*100</f>
        <v>55.981941309255077</v>
      </c>
      <c r="E1602" s="11">
        <v>49.6</v>
      </c>
      <c r="F1602" s="11">
        <v>39</v>
      </c>
    </row>
    <row r="1603" spans="1:6" x14ac:dyDescent="0.15">
      <c r="A1603" s="8">
        <v>2016</v>
      </c>
      <c r="B1603" s="9">
        <v>42472</v>
      </c>
      <c r="C1603" s="10">
        <f>VLOOKUP(A1603,_data_elections!$A:$B,2,0)-B1603</f>
        <v>210</v>
      </c>
      <c r="D1603" s="11">
        <f t="shared" si="25"/>
        <v>55.922551252847377</v>
      </c>
      <c r="E1603" s="11">
        <v>49.1</v>
      </c>
      <c r="F1603" s="11">
        <v>38.700000000000003</v>
      </c>
    </row>
    <row r="1604" spans="1:6" x14ac:dyDescent="0.15">
      <c r="A1604" s="8">
        <v>2016</v>
      </c>
      <c r="B1604" s="9">
        <v>42473</v>
      </c>
      <c r="C1604" s="10">
        <f>VLOOKUP(A1604,_data_elections!$A:$B,2,0)-B1604</f>
        <v>209</v>
      </c>
      <c r="D1604" s="11">
        <f t="shared" si="25"/>
        <v>55.922551252847377</v>
      </c>
      <c r="E1604" s="11">
        <v>49.1</v>
      </c>
      <c r="F1604" s="11">
        <v>38.700000000000003</v>
      </c>
    </row>
    <row r="1605" spans="1:6" x14ac:dyDescent="0.15">
      <c r="A1605" s="8">
        <v>2016</v>
      </c>
      <c r="B1605" s="9">
        <v>42474</v>
      </c>
      <c r="C1605" s="10">
        <f>VLOOKUP(A1605,_data_elections!$A:$B,2,0)-B1605</f>
        <v>208</v>
      </c>
      <c r="D1605" s="11">
        <f t="shared" si="25"/>
        <v>55.618615209988654</v>
      </c>
      <c r="E1605" s="11">
        <v>49</v>
      </c>
      <c r="F1605" s="11">
        <v>39.1</v>
      </c>
    </row>
    <row r="1606" spans="1:6" x14ac:dyDescent="0.15">
      <c r="A1606" s="8">
        <v>2016</v>
      </c>
      <c r="B1606" s="9">
        <v>42475</v>
      </c>
      <c r="C1606" s="10">
        <f>VLOOKUP(A1606,_data_elections!$A:$B,2,0)-B1606</f>
        <v>207</v>
      </c>
      <c r="D1606" s="11">
        <f t="shared" si="25"/>
        <v>55.618615209988654</v>
      </c>
      <c r="E1606" s="11">
        <v>49</v>
      </c>
      <c r="F1606" s="11">
        <v>39.1</v>
      </c>
    </row>
    <row r="1607" spans="1:6" x14ac:dyDescent="0.15">
      <c r="A1607" s="8">
        <v>2016</v>
      </c>
      <c r="B1607" s="9">
        <v>42476</v>
      </c>
      <c r="C1607" s="10">
        <f>VLOOKUP(A1607,_data_elections!$A:$B,2,0)-B1607</f>
        <v>206</v>
      </c>
      <c r="D1607" s="11">
        <f t="shared" si="25"/>
        <v>55.618615209988654</v>
      </c>
      <c r="E1607" s="11">
        <v>49</v>
      </c>
      <c r="F1607" s="11">
        <v>39.1</v>
      </c>
    </row>
    <row r="1608" spans="1:6" x14ac:dyDescent="0.15">
      <c r="A1608" s="8">
        <v>2016</v>
      </c>
      <c r="B1608" s="9">
        <v>42477</v>
      </c>
      <c r="C1608" s="10">
        <f>VLOOKUP(A1608,_data_elections!$A:$B,2,0)-B1608</f>
        <v>205</v>
      </c>
      <c r="D1608" s="11">
        <f t="shared" si="25"/>
        <v>55.618615209988654</v>
      </c>
      <c r="E1608" s="11">
        <v>49</v>
      </c>
      <c r="F1608" s="11">
        <v>39.1</v>
      </c>
    </row>
    <row r="1609" spans="1:6" x14ac:dyDescent="0.15">
      <c r="A1609" s="8">
        <v>2016</v>
      </c>
      <c r="B1609" s="9">
        <v>42478</v>
      </c>
      <c r="C1609" s="10">
        <f>VLOOKUP(A1609,_data_elections!$A:$B,2,0)-B1609</f>
        <v>204</v>
      </c>
      <c r="D1609" s="11">
        <f t="shared" si="25"/>
        <v>55.26613816534541</v>
      </c>
      <c r="E1609" s="11">
        <v>48.8</v>
      </c>
      <c r="F1609" s="11">
        <v>39.5</v>
      </c>
    </row>
    <row r="1610" spans="1:6" x14ac:dyDescent="0.15">
      <c r="A1610" s="8">
        <v>2016</v>
      </c>
      <c r="B1610" s="9">
        <v>42479</v>
      </c>
      <c r="C1610" s="10">
        <f>VLOOKUP(A1610,_data_elections!$A:$B,2,0)-B1610</f>
        <v>203</v>
      </c>
      <c r="D1610" s="11">
        <f t="shared" si="25"/>
        <v>55.26613816534541</v>
      </c>
      <c r="E1610" s="11">
        <v>48.8</v>
      </c>
      <c r="F1610" s="11">
        <v>39.5</v>
      </c>
    </row>
    <row r="1611" spans="1:6" x14ac:dyDescent="0.15">
      <c r="A1611" s="8">
        <v>2016</v>
      </c>
      <c r="B1611" s="9">
        <v>42480</v>
      </c>
      <c r="C1611" s="10">
        <f>VLOOKUP(A1611,_data_elections!$A:$B,2,0)-B1611</f>
        <v>202</v>
      </c>
      <c r="D1611" s="11">
        <f t="shared" si="25"/>
        <v>55.26613816534541</v>
      </c>
      <c r="E1611" s="11">
        <v>48.8</v>
      </c>
      <c r="F1611" s="11">
        <v>39.5</v>
      </c>
    </row>
    <row r="1612" spans="1:6" x14ac:dyDescent="0.15">
      <c r="A1612" s="8">
        <v>2016</v>
      </c>
      <c r="B1612" s="9">
        <v>42481</v>
      </c>
      <c r="C1612" s="10">
        <f>VLOOKUP(A1612,_data_elections!$A:$B,2,0)-B1612</f>
        <v>201</v>
      </c>
      <c r="D1612" s="11">
        <f t="shared" si="25"/>
        <v>55.26613816534541</v>
      </c>
      <c r="E1612" s="11">
        <v>48.8</v>
      </c>
      <c r="F1612" s="11">
        <v>39.5</v>
      </c>
    </row>
    <row r="1613" spans="1:6" x14ac:dyDescent="0.15">
      <c r="A1613" s="8">
        <v>2016</v>
      </c>
      <c r="B1613" s="9">
        <v>42482</v>
      </c>
      <c r="C1613" s="10">
        <f>VLOOKUP(A1613,_data_elections!$A:$B,2,0)-B1613</f>
        <v>200</v>
      </c>
      <c r="D1613" s="11">
        <f t="shared" si="25"/>
        <v>55.122494432071264</v>
      </c>
      <c r="E1613" s="11">
        <v>49.5</v>
      </c>
      <c r="F1613" s="11">
        <v>40.299999999999997</v>
      </c>
    </row>
    <row r="1614" spans="1:6" x14ac:dyDescent="0.15">
      <c r="A1614" s="8">
        <v>2016</v>
      </c>
      <c r="B1614" s="9">
        <v>42483</v>
      </c>
      <c r="C1614" s="10">
        <f>VLOOKUP(A1614,_data_elections!$A:$B,2,0)-B1614</f>
        <v>199</v>
      </c>
      <c r="D1614" s="11">
        <f t="shared" si="25"/>
        <v>55.122494432071264</v>
      </c>
      <c r="E1614" s="11">
        <v>49.5</v>
      </c>
      <c r="F1614" s="11">
        <v>40.299999999999997</v>
      </c>
    </row>
    <row r="1615" spans="1:6" x14ac:dyDescent="0.15">
      <c r="A1615" s="8">
        <v>2016</v>
      </c>
      <c r="B1615" s="9">
        <v>42484</v>
      </c>
      <c r="C1615" s="10">
        <f>VLOOKUP(A1615,_data_elections!$A:$B,2,0)-B1615</f>
        <v>198</v>
      </c>
      <c r="D1615" s="11">
        <f t="shared" si="25"/>
        <v>55.122494432071264</v>
      </c>
      <c r="E1615" s="11">
        <v>49.5</v>
      </c>
      <c r="F1615" s="11">
        <v>40.299999999999997</v>
      </c>
    </row>
    <row r="1616" spans="1:6" x14ac:dyDescent="0.15">
      <c r="A1616" s="8">
        <v>2016</v>
      </c>
      <c r="B1616" s="9">
        <v>42485</v>
      </c>
      <c r="C1616" s="10">
        <f>VLOOKUP(A1616,_data_elections!$A:$B,2,0)-B1616</f>
        <v>197</v>
      </c>
      <c r="D1616" s="11">
        <f t="shared" si="25"/>
        <v>54.748603351955303</v>
      </c>
      <c r="E1616" s="11">
        <v>49</v>
      </c>
      <c r="F1616" s="11">
        <v>40.5</v>
      </c>
    </row>
    <row r="1617" spans="1:6" x14ac:dyDescent="0.15">
      <c r="A1617" s="8">
        <v>2016</v>
      </c>
      <c r="B1617" s="9">
        <v>42486</v>
      </c>
      <c r="C1617" s="10">
        <f>VLOOKUP(A1617,_data_elections!$A:$B,2,0)-B1617</f>
        <v>196</v>
      </c>
      <c r="D1617" s="11">
        <f t="shared" si="25"/>
        <v>54.748603351955303</v>
      </c>
      <c r="E1617" s="11">
        <v>49</v>
      </c>
      <c r="F1617" s="11">
        <v>40.5</v>
      </c>
    </row>
    <row r="1618" spans="1:6" x14ac:dyDescent="0.15">
      <c r="A1618" s="8">
        <v>2016</v>
      </c>
      <c r="B1618" s="9">
        <v>42487</v>
      </c>
      <c r="C1618" s="10">
        <f>VLOOKUP(A1618,_data_elections!$A:$B,2,0)-B1618</f>
        <v>195</v>
      </c>
      <c r="D1618" s="11">
        <f t="shared" si="25"/>
        <v>54.748603351955303</v>
      </c>
      <c r="E1618" s="11">
        <v>49</v>
      </c>
      <c r="F1618" s="11">
        <v>40.5</v>
      </c>
    </row>
    <row r="1619" spans="1:6" x14ac:dyDescent="0.15">
      <c r="A1619" s="8">
        <v>2016</v>
      </c>
      <c r="B1619" s="9">
        <v>42488</v>
      </c>
      <c r="C1619" s="10">
        <f>VLOOKUP(A1619,_data_elections!$A:$B,2,0)-B1619</f>
        <v>194</v>
      </c>
      <c r="D1619" s="11">
        <f t="shared" si="25"/>
        <v>54.748603351955303</v>
      </c>
      <c r="E1619" s="11">
        <v>49</v>
      </c>
      <c r="F1619" s="11">
        <v>40.5</v>
      </c>
    </row>
    <row r="1620" spans="1:6" x14ac:dyDescent="0.15">
      <c r="A1620" s="8">
        <v>2016</v>
      </c>
      <c r="B1620" s="9">
        <v>42489</v>
      </c>
      <c r="C1620" s="10">
        <f>VLOOKUP(A1620,_data_elections!$A:$B,2,0)-B1620</f>
        <v>193</v>
      </c>
      <c r="D1620" s="11">
        <f t="shared" si="25"/>
        <v>54.171428571428571</v>
      </c>
      <c r="E1620" s="11">
        <v>47.4</v>
      </c>
      <c r="F1620" s="11">
        <v>40.1</v>
      </c>
    </row>
    <row r="1621" spans="1:6" x14ac:dyDescent="0.15">
      <c r="A1621" s="8">
        <v>2016</v>
      </c>
      <c r="B1621" s="9">
        <v>42490</v>
      </c>
      <c r="C1621" s="10">
        <f>VLOOKUP(A1621,_data_elections!$A:$B,2,0)-B1621</f>
        <v>192</v>
      </c>
      <c r="D1621" s="11">
        <f t="shared" si="25"/>
        <v>54.171428571428571</v>
      </c>
      <c r="E1621" s="11">
        <v>47.4</v>
      </c>
      <c r="F1621" s="11">
        <v>40.1</v>
      </c>
    </row>
    <row r="1622" spans="1:6" x14ac:dyDescent="0.15">
      <c r="A1622" s="8">
        <v>2016</v>
      </c>
      <c r="B1622" s="9">
        <v>42491</v>
      </c>
      <c r="C1622" s="10">
        <f>VLOOKUP(A1622,_data_elections!$A:$B,2,0)-B1622</f>
        <v>191</v>
      </c>
      <c r="D1622" s="11">
        <f t="shared" si="25"/>
        <v>54.171428571428571</v>
      </c>
      <c r="E1622" s="11">
        <v>47.4</v>
      </c>
      <c r="F1622" s="11">
        <v>40.1</v>
      </c>
    </row>
    <row r="1623" spans="1:6" x14ac:dyDescent="0.15">
      <c r="A1623" s="8">
        <v>2016</v>
      </c>
      <c r="B1623" s="9">
        <v>42492</v>
      </c>
      <c r="C1623" s="10">
        <f>VLOOKUP(A1623,_data_elections!$A:$B,2,0)-B1623</f>
        <v>190</v>
      </c>
      <c r="D1623" s="11">
        <f t="shared" si="25"/>
        <v>53.828571428571422</v>
      </c>
      <c r="E1623" s="11">
        <v>47.1</v>
      </c>
      <c r="F1623" s="11">
        <v>40.4</v>
      </c>
    </row>
    <row r="1624" spans="1:6" x14ac:dyDescent="0.15">
      <c r="A1624" s="8">
        <v>2016</v>
      </c>
      <c r="B1624" s="9">
        <v>42493</v>
      </c>
      <c r="C1624" s="10">
        <f>VLOOKUP(A1624,_data_elections!$A:$B,2,0)-B1624</f>
        <v>189</v>
      </c>
      <c r="D1624" s="11">
        <f t="shared" si="25"/>
        <v>53.555045871559635</v>
      </c>
      <c r="E1624" s="11">
        <v>46.7</v>
      </c>
      <c r="F1624" s="11">
        <v>40.5</v>
      </c>
    </row>
    <row r="1625" spans="1:6" x14ac:dyDescent="0.15">
      <c r="A1625" s="8">
        <v>2016</v>
      </c>
      <c r="B1625" s="9">
        <v>42494</v>
      </c>
      <c r="C1625" s="10">
        <f>VLOOKUP(A1625,_data_elections!$A:$B,2,0)-B1625</f>
        <v>188</v>
      </c>
      <c r="D1625" s="11">
        <f t="shared" si="25"/>
        <v>53.68898978433598</v>
      </c>
      <c r="E1625" s="11">
        <v>47.3</v>
      </c>
      <c r="F1625" s="11">
        <v>40.799999999999997</v>
      </c>
    </row>
    <row r="1626" spans="1:6" x14ac:dyDescent="0.15">
      <c r="A1626" s="8">
        <v>2016</v>
      </c>
      <c r="B1626" s="9">
        <v>42495</v>
      </c>
      <c r="C1626" s="10">
        <f>VLOOKUP(A1626,_data_elections!$A:$B,2,0)-B1626</f>
        <v>187</v>
      </c>
      <c r="D1626" s="11">
        <f t="shared" si="25"/>
        <v>53.68898978433598</v>
      </c>
      <c r="E1626" s="11">
        <v>47.3</v>
      </c>
      <c r="F1626" s="11">
        <v>40.799999999999997</v>
      </c>
    </row>
    <row r="1627" spans="1:6" x14ac:dyDescent="0.15">
      <c r="A1627" s="8">
        <v>2016</v>
      </c>
      <c r="B1627" s="9">
        <v>42496</v>
      </c>
      <c r="C1627" s="10">
        <f>VLOOKUP(A1627,_data_elections!$A:$B,2,0)-B1627</f>
        <v>186</v>
      </c>
      <c r="D1627" s="11">
        <f t="shared" si="25"/>
        <v>53.68898978433598</v>
      </c>
      <c r="E1627" s="11">
        <v>47.3</v>
      </c>
      <c r="F1627" s="11">
        <v>40.799999999999997</v>
      </c>
    </row>
    <row r="1628" spans="1:6" x14ac:dyDescent="0.15">
      <c r="A1628" s="8">
        <v>2016</v>
      </c>
      <c r="B1628" s="9">
        <v>42497</v>
      </c>
      <c r="C1628" s="10">
        <f>VLOOKUP(A1628,_data_elections!$A:$B,2,0)-B1628</f>
        <v>185</v>
      </c>
      <c r="D1628" s="11">
        <f t="shared" si="25"/>
        <v>53.68898978433598</v>
      </c>
      <c r="E1628" s="11">
        <v>47.3</v>
      </c>
      <c r="F1628" s="11">
        <v>40.799999999999997</v>
      </c>
    </row>
    <row r="1629" spans="1:6" x14ac:dyDescent="0.15">
      <c r="A1629" s="8">
        <v>2016</v>
      </c>
      <c r="B1629" s="9">
        <v>42498</v>
      </c>
      <c r="C1629" s="10">
        <f>VLOOKUP(A1629,_data_elections!$A:$B,2,0)-B1629</f>
        <v>184</v>
      </c>
      <c r="D1629" s="11">
        <f t="shared" si="25"/>
        <v>53.68898978433598</v>
      </c>
      <c r="E1629" s="11">
        <v>47.3</v>
      </c>
      <c r="F1629" s="11">
        <v>40.799999999999997</v>
      </c>
    </row>
    <row r="1630" spans="1:6" x14ac:dyDescent="0.15">
      <c r="A1630" s="8">
        <v>2016</v>
      </c>
      <c r="B1630" s="9">
        <v>42499</v>
      </c>
      <c r="C1630" s="10">
        <f>VLOOKUP(A1630,_data_elections!$A:$B,2,0)-B1630</f>
        <v>183</v>
      </c>
      <c r="D1630" s="11">
        <f t="shared" si="25"/>
        <v>53.68898978433598</v>
      </c>
      <c r="E1630" s="11">
        <v>47.3</v>
      </c>
      <c r="F1630" s="11">
        <v>40.799999999999997</v>
      </c>
    </row>
    <row r="1631" spans="1:6" x14ac:dyDescent="0.15">
      <c r="A1631" s="8">
        <v>2016</v>
      </c>
      <c r="B1631" s="9">
        <v>42500</v>
      </c>
      <c r="C1631" s="10">
        <f>VLOOKUP(A1631,_data_elections!$A:$B,2,0)-B1631</f>
        <v>182</v>
      </c>
      <c r="D1631" s="11">
        <f t="shared" si="25"/>
        <v>53.628117913832206</v>
      </c>
      <c r="E1631" s="11">
        <v>47.3</v>
      </c>
      <c r="F1631" s="11">
        <v>40.9</v>
      </c>
    </row>
    <row r="1632" spans="1:6" x14ac:dyDescent="0.15">
      <c r="A1632" s="8">
        <v>2016</v>
      </c>
      <c r="B1632" s="9">
        <v>42501</v>
      </c>
      <c r="C1632" s="10">
        <f>VLOOKUP(A1632,_data_elections!$A:$B,2,0)-B1632</f>
        <v>181</v>
      </c>
      <c r="D1632" s="11">
        <f t="shared" si="25"/>
        <v>53.628117913832206</v>
      </c>
      <c r="E1632" s="11">
        <v>47.3</v>
      </c>
      <c r="F1632" s="11">
        <v>40.9</v>
      </c>
    </row>
    <row r="1633" spans="1:6" x14ac:dyDescent="0.15">
      <c r="A1633" s="8">
        <v>2016</v>
      </c>
      <c r="B1633" s="9">
        <v>42502</v>
      </c>
      <c r="C1633" s="10">
        <f>VLOOKUP(A1633,_data_elections!$A:$B,2,0)-B1633</f>
        <v>180</v>
      </c>
      <c r="D1633" s="11">
        <f t="shared" si="25"/>
        <v>53.63636363636364</v>
      </c>
      <c r="E1633" s="11">
        <v>47.2</v>
      </c>
      <c r="F1633" s="11">
        <v>40.799999999999997</v>
      </c>
    </row>
    <row r="1634" spans="1:6" x14ac:dyDescent="0.15">
      <c r="A1634" s="8">
        <v>2016</v>
      </c>
      <c r="B1634" s="9">
        <v>42503</v>
      </c>
      <c r="C1634" s="10">
        <f>VLOOKUP(A1634,_data_elections!$A:$B,2,0)-B1634</f>
        <v>179</v>
      </c>
      <c r="D1634" s="11">
        <f t="shared" si="25"/>
        <v>53.205849268841391</v>
      </c>
      <c r="E1634" s="11">
        <v>47.3</v>
      </c>
      <c r="F1634" s="11">
        <v>41.6</v>
      </c>
    </row>
    <row r="1635" spans="1:6" x14ac:dyDescent="0.15">
      <c r="A1635" s="8">
        <v>2016</v>
      </c>
      <c r="B1635" s="9">
        <v>42504</v>
      </c>
      <c r="C1635" s="10">
        <f>VLOOKUP(A1635,_data_elections!$A:$B,2,0)-B1635</f>
        <v>178</v>
      </c>
      <c r="D1635" s="11">
        <f t="shared" si="25"/>
        <v>53.205849268841391</v>
      </c>
      <c r="E1635" s="11">
        <v>47.3</v>
      </c>
      <c r="F1635" s="11">
        <v>41.6</v>
      </c>
    </row>
    <row r="1636" spans="1:6" x14ac:dyDescent="0.15">
      <c r="A1636" s="8">
        <v>2016</v>
      </c>
      <c r="B1636" s="9">
        <v>42505</v>
      </c>
      <c r="C1636" s="10">
        <f>VLOOKUP(A1636,_data_elections!$A:$B,2,0)-B1636</f>
        <v>177</v>
      </c>
      <c r="D1636" s="11">
        <f t="shared" si="25"/>
        <v>53.205849268841391</v>
      </c>
      <c r="E1636" s="11">
        <v>47.3</v>
      </c>
      <c r="F1636" s="11">
        <v>41.6</v>
      </c>
    </row>
    <row r="1637" spans="1:6" x14ac:dyDescent="0.15">
      <c r="A1637" s="8">
        <v>2016</v>
      </c>
      <c r="B1637" s="9">
        <v>42506</v>
      </c>
      <c r="C1637" s="10">
        <f>VLOOKUP(A1637,_data_elections!$A:$B,2,0)-B1637</f>
        <v>176</v>
      </c>
      <c r="D1637" s="11">
        <f t="shared" si="25"/>
        <v>53.205849268841391</v>
      </c>
      <c r="E1637" s="11">
        <v>47.3</v>
      </c>
      <c r="F1637" s="11">
        <v>41.6</v>
      </c>
    </row>
    <row r="1638" spans="1:6" x14ac:dyDescent="0.15">
      <c r="A1638" s="8">
        <v>2016</v>
      </c>
      <c r="B1638" s="9">
        <v>42507</v>
      </c>
      <c r="C1638" s="10">
        <f>VLOOKUP(A1638,_data_elections!$A:$B,2,0)-B1638</f>
        <v>175</v>
      </c>
      <c r="D1638" s="11">
        <f t="shared" si="25"/>
        <v>52.927927927927932</v>
      </c>
      <c r="E1638" s="11">
        <v>47</v>
      </c>
      <c r="F1638" s="11">
        <v>41.8</v>
      </c>
    </row>
    <row r="1639" spans="1:6" x14ac:dyDescent="0.15">
      <c r="A1639" s="8">
        <v>2016</v>
      </c>
      <c r="B1639" s="9">
        <v>42508</v>
      </c>
      <c r="C1639" s="10">
        <f>VLOOKUP(A1639,_data_elections!$A:$B,2,0)-B1639</f>
        <v>174</v>
      </c>
      <c r="D1639" s="11">
        <f t="shared" si="25"/>
        <v>52.20338983050847</v>
      </c>
      <c r="E1639" s="11">
        <v>46.2</v>
      </c>
      <c r="F1639" s="11">
        <v>42.3</v>
      </c>
    </row>
    <row r="1640" spans="1:6" x14ac:dyDescent="0.15">
      <c r="A1640" s="8">
        <v>2016</v>
      </c>
      <c r="B1640" s="9">
        <v>42509</v>
      </c>
      <c r="C1640" s="10">
        <f>VLOOKUP(A1640,_data_elections!$A:$B,2,0)-B1640</f>
        <v>173</v>
      </c>
      <c r="D1640" s="11">
        <f t="shared" si="25"/>
        <v>51.751412429378533</v>
      </c>
      <c r="E1640" s="11">
        <v>45.8</v>
      </c>
      <c r="F1640" s="11">
        <v>42.7</v>
      </c>
    </row>
    <row r="1641" spans="1:6" x14ac:dyDescent="0.15">
      <c r="A1641" s="8">
        <v>2016</v>
      </c>
      <c r="B1641" s="9">
        <v>42510</v>
      </c>
      <c r="C1641" s="10">
        <f>VLOOKUP(A1641,_data_elections!$A:$B,2,0)-B1641</f>
        <v>172</v>
      </c>
      <c r="D1641" s="11">
        <f t="shared" si="25"/>
        <v>51.751412429378533</v>
      </c>
      <c r="E1641" s="11">
        <v>45.8</v>
      </c>
      <c r="F1641" s="11">
        <v>42.7</v>
      </c>
    </row>
    <row r="1642" spans="1:6" x14ac:dyDescent="0.15">
      <c r="A1642" s="8">
        <v>2016</v>
      </c>
      <c r="B1642" s="9">
        <v>42511</v>
      </c>
      <c r="C1642" s="10">
        <f>VLOOKUP(A1642,_data_elections!$A:$B,2,0)-B1642</f>
        <v>171</v>
      </c>
      <c r="D1642" s="11">
        <f t="shared" si="25"/>
        <v>50.688073394495412</v>
      </c>
      <c r="E1642" s="11">
        <v>44.2</v>
      </c>
      <c r="F1642" s="11">
        <v>43</v>
      </c>
    </row>
    <row r="1643" spans="1:6" x14ac:dyDescent="0.15">
      <c r="A1643" s="8">
        <v>2016</v>
      </c>
      <c r="B1643" s="9">
        <v>42512</v>
      </c>
      <c r="C1643" s="10">
        <f>VLOOKUP(A1643,_data_elections!$A:$B,2,0)-B1643</f>
        <v>170</v>
      </c>
      <c r="D1643" s="11">
        <f t="shared" si="25"/>
        <v>49.884526558891466</v>
      </c>
      <c r="E1643" s="11">
        <v>43.2</v>
      </c>
      <c r="F1643" s="11">
        <v>43.4</v>
      </c>
    </row>
    <row r="1644" spans="1:6" x14ac:dyDescent="0.15">
      <c r="A1644" s="8">
        <v>2016</v>
      </c>
      <c r="B1644" s="9">
        <v>42513</v>
      </c>
      <c r="C1644" s="10">
        <f>VLOOKUP(A1644,_data_elections!$A:$B,2,0)-B1644</f>
        <v>169</v>
      </c>
      <c r="D1644" s="11">
        <f t="shared" si="25"/>
        <v>49.884526558891466</v>
      </c>
      <c r="E1644" s="11">
        <v>43.2</v>
      </c>
      <c r="F1644" s="11">
        <v>43.4</v>
      </c>
    </row>
    <row r="1645" spans="1:6" x14ac:dyDescent="0.15">
      <c r="A1645" s="8">
        <v>2016</v>
      </c>
      <c r="B1645" s="9">
        <v>42514</v>
      </c>
      <c r="C1645" s="10">
        <f>VLOOKUP(A1645,_data_elections!$A:$B,2,0)-B1645</f>
        <v>168</v>
      </c>
      <c r="D1645" s="11">
        <f t="shared" si="25"/>
        <v>49.884526558891466</v>
      </c>
      <c r="E1645" s="11">
        <v>43.2</v>
      </c>
      <c r="F1645" s="11">
        <v>43.4</v>
      </c>
    </row>
    <row r="1646" spans="1:6" x14ac:dyDescent="0.15">
      <c r="A1646" s="8">
        <v>2016</v>
      </c>
      <c r="B1646" s="9">
        <v>42515</v>
      </c>
      <c r="C1646" s="10">
        <f>VLOOKUP(A1646,_data_elections!$A:$B,2,0)-B1646</f>
        <v>167</v>
      </c>
      <c r="D1646" s="11">
        <f t="shared" si="25"/>
        <v>49.884526558891466</v>
      </c>
      <c r="E1646" s="11">
        <v>43.2</v>
      </c>
      <c r="F1646" s="11">
        <v>43.4</v>
      </c>
    </row>
    <row r="1647" spans="1:6" x14ac:dyDescent="0.15">
      <c r="A1647" s="8">
        <v>2016</v>
      </c>
      <c r="B1647" s="9">
        <v>42516</v>
      </c>
      <c r="C1647" s="10">
        <f>VLOOKUP(A1647,_data_elections!$A:$B,2,0)-B1647</f>
        <v>166</v>
      </c>
      <c r="D1647" s="11">
        <f t="shared" si="25"/>
        <v>50.577367205542721</v>
      </c>
      <c r="E1647" s="11">
        <v>43.8</v>
      </c>
      <c r="F1647" s="11">
        <v>42.8</v>
      </c>
    </row>
    <row r="1648" spans="1:6" x14ac:dyDescent="0.15">
      <c r="A1648" s="8">
        <v>2016</v>
      </c>
      <c r="B1648" s="9">
        <v>42517</v>
      </c>
      <c r="C1648" s="10">
        <f>VLOOKUP(A1648,_data_elections!$A:$B,2,0)-B1648</f>
        <v>165</v>
      </c>
      <c r="D1648" s="11">
        <f t="shared" si="25"/>
        <v>50.577367205542721</v>
      </c>
      <c r="E1648" s="11">
        <v>43.8</v>
      </c>
      <c r="F1648" s="11">
        <v>42.8</v>
      </c>
    </row>
    <row r="1649" spans="1:6" x14ac:dyDescent="0.15">
      <c r="A1649" s="8">
        <v>2016</v>
      </c>
      <c r="B1649" s="9">
        <v>42518</v>
      </c>
      <c r="C1649" s="10">
        <f>VLOOKUP(A1649,_data_elections!$A:$B,2,0)-B1649</f>
        <v>164</v>
      </c>
      <c r="D1649" s="11">
        <f t="shared" si="25"/>
        <v>50.577367205542721</v>
      </c>
      <c r="E1649" s="11">
        <v>43.8</v>
      </c>
      <c r="F1649" s="11">
        <v>42.8</v>
      </c>
    </row>
    <row r="1650" spans="1:6" x14ac:dyDescent="0.15">
      <c r="A1650" s="8">
        <v>2016</v>
      </c>
      <c r="B1650" s="9">
        <v>42519</v>
      </c>
      <c r="C1650" s="10">
        <f>VLOOKUP(A1650,_data_elections!$A:$B,2,0)-B1650</f>
        <v>163</v>
      </c>
      <c r="D1650" s="11">
        <f t="shared" si="25"/>
        <v>50.577367205542721</v>
      </c>
      <c r="E1650" s="11">
        <v>43.8</v>
      </c>
      <c r="F1650" s="11">
        <v>42.8</v>
      </c>
    </row>
    <row r="1651" spans="1:6" x14ac:dyDescent="0.15">
      <c r="A1651" s="8">
        <v>2016</v>
      </c>
      <c r="B1651" s="9">
        <v>42520</v>
      </c>
      <c r="C1651" s="10">
        <f>VLOOKUP(A1651,_data_elections!$A:$B,2,0)-B1651</f>
        <v>162</v>
      </c>
      <c r="D1651" s="11">
        <f t="shared" si="25"/>
        <v>50.577367205542721</v>
      </c>
      <c r="E1651" s="11">
        <v>43.8</v>
      </c>
      <c r="F1651" s="11">
        <v>42.8</v>
      </c>
    </row>
    <row r="1652" spans="1:6" x14ac:dyDescent="0.15">
      <c r="A1652" s="8">
        <v>2016</v>
      </c>
      <c r="B1652" s="9">
        <v>42521</v>
      </c>
      <c r="C1652" s="10">
        <f>VLOOKUP(A1652,_data_elections!$A:$B,2,0)-B1652</f>
        <v>161</v>
      </c>
      <c r="D1652" s="11">
        <f t="shared" si="25"/>
        <v>50.577367205542721</v>
      </c>
      <c r="E1652" s="11">
        <v>43.8</v>
      </c>
      <c r="F1652" s="11">
        <v>42.8</v>
      </c>
    </row>
    <row r="1653" spans="1:6" x14ac:dyDescent="0.15">
      <c r="A1653" s="8">
        <v>2016</v>
      </c>
      <c r="B1653" s="9">
        <v>42522</v>
      </c>
      <c r="C1653" s="10">
        <f>VLOOKUP(A1653,_data_elections!$A:$B,2,0)-B1653</f>
        <v>160</v>
      </c>
      <c r="D1653" s="11">
        <f t="shared" si="25"/>
        <v>50.867052023121381</v>
      </c>
      <c r="E1653" s="11">
        <v>44</v>
      </c>
      <c r="F1653" s="11">
        <v>42.5</v>
      </c>
    </row>
    <row r="1654" spans="1:6" x14ac:dyDescent="0.15">
      <c r="A1654" s="8">
        <v>2016</v>
      </c>
      <c r="B1654" s="9">
        <v>42523</v>
      </c>
      <c r="C1654" s="10">
        <f>VLOOKUP(A1654,_data_elections!$A:$B,2,0)-B1654</f>
        <v>159</v>
      </c>
      <c r="D1654" s="11">
        <f t="shared" si="25"/>
        <v>50.871080139372829</v>
      </c>
      <c r="E1654" s="11">
        <v>43.8</v>
      </c>
      <c r="F1654" s="11">
        <v>42.3</v>
      </c>
    </row>
    <row r="1655" spans="1:6" x14ac:dyDescent="0.15">
      <c r="A1655" s="8">
        <v>2016</v>
      </c>
      <c r="B1655" s="9">
        <v>42524</v>
      </c>
      <c r="C1655" s="10">
        <f>VLOOKUP(A1655,_data_elections!$A:$B,2,0)-B1655</f>
        <v>158</v>
      </c>
      <c r="D1655" s="11">
        <f t="shared" si="25"/>
        <v>50.871080139372829</v>
      </c>
      <c r="E1655" s="11">
        <v>43.8</v>
      </c>
      <c r="F1655" s="11">
        <v>42.3</v>
      </c>
    </row>
    <row r="1656" spans="1:6" x14ac:dyDescent="0.15">
      <c r="A1656" s="8">
        <v>2016</v>
      </c>
      <c r="B1656" s="9">
        <v>42525</v>
      </c>
      <c r="C1656" s="10">
        <f>VLOOKUP(A1656,_data_elections!$A:$B,2,0)-B1656</f>
        <v>157</v>
      </c>
      <c r="D1656" s="11">
        <f t="shared" si="25"/>
        <v>50.871080139372829</v>
      </c>
      <c r="E1656" s="11">
        <v>43.8</v>
      </c>
      <c r="F1656" s="11">
        <v>42.3</v>
      </c>
    </row>
    <row r="1657" spans="1:6" x14ac:dyDescent="0.15">
      <c r="A1657" s="8">
        <v>2016</v>
      </c>
      <c r="B1657" s="9">
        <v>42526</v>
      </c>
      <c r="C1657" s="10">
        <f>VLOOKUP(A1657,_data_elections!$A:$B,2,0)-B1657</f>
        <v>156</v>
      </c>
      <c r="D1657" s="11">
        <f t="shared" si="25"/>
        <v>50.871080139372829</v>
      </c>
      <c r="E1657" s="11">
        <v>43.8</v>
      </c>
      <c r="F1657" s="11">
        <v>42.3</v>
      </c>
    </row>
    <row r="1658" spans="1:6" x14ac:dyDescent="0.15">
      <c r="A1658" s="8">
        <v>2016</v>
      </c>
      <c r="B1658" s="9">
        <v>42527</v>
      </c>
      <c r="C1658" s="10">
        <f>VLOOKUP(A1658,_data_elections!$A:$B,2,0)-B1658</f>
        <v>155</v>
      </c>
      <c r="D1658" s="11">
        <f t="shared" si="25"/>
        <v>51.162790697674424</v>
      </c>
      <c r="E1658" s="11">
        <v>44</v>
      </c>
      <c r="F1658" s="11">
        <v>42</v>
      </c>
    </row>
    <row r="1659" spans="1:6" x14ac:dyDescent="0.15">
      <c r="A1659" s="8">
        <v>2016</v>
      </c>
      <c r="B1659" s="9">
        <v>42528</v>
      </c>
      <c r="C1659" s="10">
        <f>VLOOKUP(A1659,_data_elections!$A:$B,2,0)-B1659</f>
        <v>154</v>
      </c>
      <c r="D1659" s="11">
        <f t="shared" si="25"/>
        <v>51.162790697674424</v>
      </c>
      <c r="E1659" s="11">
        <v>44</v>
      </c>
      <c r="F1659" s="11">
        <v>42</v>
      </c>
    </row>
    <row r="1660" spans="1:6" x14ac:dyDescent="0.15">
      <c r="A1660" s="8">
        <v>2016</v>
      </c>
      <c r="B1660" s="9">
        <v>42529</v>
      </c>
      <c r="C1660" s="10">
        <f>VLOOKUP(A1660,_data_elections!$A:$B,2,0)-B1660</f>
        <v>153</v>
      </c>
      <c r="D1660" s="11">
        <f t="shared" si="25"/>
        <v>51.8213866039953</v>
      </c>
      <c r="E1660" s="11">
        <v>44.1</v>
      </c>
      <c r="F1660" s="11">
        <v>41</v>
      </c>
    </row>
    <row r="1661" spans="1:6" x14ac:dyDescent="0.15">
      <c r="A1661" s="8">
        <v>2016</v>
      </c>
      <c r="B1661" s="9">
        <v>42530</v>
      </c>
      <c r="C1661" s="10">
        <f>VLOOKUP(A1661,_data_elections!$A:$B,2,0)-B1661</f>
        <v>152</v>
      </c>
      <c r="D1661" s="11">
        <f t="shared" si="25"/>
        <v>52.251184834123222</v>
      </c>
      <c r="E1661" s="11">
        <v>44.1</v>
      </c>
      <c r="F1661" s="11">
        <v>40.299999999999997</v>
      </c>
    </row>
    <row r="1662" spans="1:6" x14ac:dyDescent="0.15">
      <c r="A1662" s="8">
        <v>2016</v>
      </c>
      <c r="B1662" s="9">
        <v>42531</v>
      </c>
      <c r="C1662" s="10">
        <f>VLOOKUP(A1662,_data_elections!$A:$B,2,0)-B1662</f>
        <v>151</v>
      </c>
      <c r="D1662" s="11">
        <f t="shared" si="25"/>
        <v>52.251184834123222</v>
      </c>
      <c r="E1662" s="11">
        <v>44.1</v>
      </c>
      <c r="F1662" s="11">
        <v>40.299999999999997</v>
      </c>
    </row>
    <row r="1663" spans="1:6" x14ac:dyDescent="0.15">
      <c r="A1663" s="8">
        <v>2016</v>
      </c>
      <c r="B1663" s="9">
        <v>42532</v>
      </c>
      <c r="C1663" s="10">
        <f>VLOOKUP(A1663,_data_elections!$A:$B,2,0)-B1663</f>
        <v>150</v>
      </c>
      <c r="D1663" s="11">
        <f t="shared" si="25"/>
        <v>52.714113389626064</v>
      </c>
      <c r="E1663" s="11">
        <v>43.7</v>
      </c>
      <c r="F1663" s="11">
        <v>39.200000000000003</v>
      </c>
    </row>
    <row r="1664" spans="1:6" x14ac:dyDescent="0.15">
      <c r="A1664" s="8">
        <v>2016</v>
      </c>
      <c r="B1664" s="9">
        <v>42533</v>
      </c>
      <c r="C1664" s="10">
        <f>VLOOKUP(A1664,_data_elections!$A:$B,2,0)-B1664</f>
        <v>149</v>
      </c>
      <c r="D1664" s="11">
        <f t="shared" si="25"/>
        <v>52.714113389626064</v>
      </c>
      <c r="E1664" s="11">
        <v>43.7</v>
      </c>
      <c r="F1664" s="11">
        <v>39.200000000000003</v>
      </c>
    </row>
    <row r="1665" spans="1:6" x14ac:dyDescent="0.15">
      <c r="A1665" s="8">
        <v>2016</v>
      </c>
      <c r="B1665" s="9">
        <v>42534</v>
      </c>
      <c r="C1665" s="10">
        <f>VLOOKUP(A1665,_data_elections!$A:$B,2,0)-B1665</f>
        <v>148</v>
      </c>
      <c r="D1665" s="11">
        <f t="shared" si="25"/>
        <v>52.740560292326435</v>
      </c>
      <c r="E1665" s="11">
        <v>43.3</v>
      </c>
      <c r="F1665" s="11">
        <v>38.799999999999997</v>
      </c>
    </row>
    <row r="1666" spans="1:6" x14ac:dyDescent="0.15">
      <c r="A1666" s="8">
        <v>2016</v>
      </c>
      <c r="B1666" s="9">
        <v>42535</v>
      </c>
      <c r="C1666" s="10">
        <f>VLOOKUP(A1666,_data_elections!$A:$B,2,0)-B1666</f>
        <v>147</v>
      </c>
      <c r="D1666" s="11">
        <f t="shared" ref="D1666:D1729" si="26">E1666/(E1666+F1666)*100</f>
        <v>53.325272067714636</v>
      </c>
      <c r="E1666" s="11">
        <v>44.1</v>
      </c>
      <c r="F1666" s="11">
        <v>38.6</v>
      </c>
    </row>
    <row r="1667" spans="1:6" x14ac:dyDescent="0.15">
      <c r="A1667" s="8">
        <v>2016</v>
      </c>
      <c r="B1667" s="9">
        <v>42536</v>
      </c>
      <c r="C1667" s="10">
        <f>VLOOKUP(A1667,_data_elections!$A:$B,2,0)-B1667</f>
        <v>146</v>
      </c>
      <c r="D1667" s="11">
        <f t="shared" si="26"/>
        <v>53.398058252427184</v>
      </c>
      <c r="E1667" s="11">
        <v>44</v>
      </c>
      <c r="F1667" s="11">
        <v>38.4</v>
      </c>
    </row>
    <row r="1668" spans="1:6" x14ac:dyDescent="0.15">
      <c r="A1668" s="8">
        <v>2016</v>
      </c>
      <c r="B1668" s="9">
        <v>42537</v>
      </c>
      <c r="C1668" s="10">
        <f>VLOOKUP(A1668,_data_elections!$A:$B,2,0)-B1668</f>
        <v>145</v>
      </c>
      <c r="D1668" s="11">
        <f t="shared" si="26"/>
        <v>53.519417475728147</v>
      </c>
      <c r="E1668" s="11">
        <v>44.1</v>
      </c>
      <c r="F1668" s="11">
        <v>38.299999999999997</v>
      </c>
    </row>
    <row r="1669" spans="1:6" x14ac:dyDescent="0.15">
      <c r="A1669" s="8">
        <v>2016</v>
      </c>
      <c r="B1669" s="9">
        <v>42538</v>
      </c>
      <c r="C1669" s="10">
        <f>VLOOKUP(A1669,_data_elections!$A:$B,2,0)-B1669</f>
        <v>144</v>
      </c>
      <c r="D1669" s="11">
        <f t="shared" si="26"/>
        <v>53.519417475728147</v>
      </c>
      <c r="E1669" s="11">
        <v>44.1</v>
      </c>
      <c r="F1669" s="11">
        <v>38.299999999999997</v>
      </c>
    </row>
    <row r="1670" spans="1:6" x14ac:dyDescent="0.15">
      <c r="A1670" s="8">
        <v>2016</v>
      </c>
      <c r="B1670" s="9">
        <v>42539</v>
      </c>
      <c r="C1670" s="10">
        <f>VLOOKUP(A1670,_data_elections!$A:$B,2,0)-B1670</f>
        <v>143</v>
      </c>
      <c r="D1670" s="11">
        <f t="shared" si="26"/>
        <v>53.452380952380949</v>
      </c>
      <c r="E1670" s="11">
        <v>44.9</v>
      </c>
      <c r="F1670" s="11">
        <v>39.1</v>
      </c>
    </row>
    <row r="1671" spans="1:6" x14ac:dyDescent="0.15">
      <c r="A1671" s="8">
        <v>2016</v>
      </c>
      <c r="B1671" s="9">
        <v>42540</v>
      </c>
      <c r="C1671" s="10">
        <f>VLOOKUP(A1671,_data_elections!$A:$B,2,0)-B1671</f>
        <v>142</v>
      </c>
      <c r="D1671" s="11">
        <f t="shared" si="26"/>
        <v>53.452380952380949</v>
      </c>
      <c r="E1671" s="11">
        <v>44.9</v>
      </c>
      <c r="F1671" s="11">
        <v>39.1</v>
      </c>
    </row>
    <row r="1672" spans="1:6" x14ac:dyDescent="0.15">
      <c r="A1672" s="8">
        <v>2016</v>
      </c>
      <c r="B1672" s="9">
        <v>42541</v>
      </c>
      <c r="C1672" s="10">
        <f>VLOOKUP(A1672,_data_elections!$A:$B,2,0)-B1672</f>
        <v>141</v>
      </c>
      <c r="D1672" s="11">
        <f t="shared" si="26"/>
        <v>53.524492234169664</v>
      </c>
      <c r="E1672" s="11">
        <v>44.8</v>
      </c>
      <c r="F1672" s="11">
        <v>38.9</v>
      </c>
    </row>
    <row r="1673" spans="1:6" x14ac:dyDescent="0.15">
      <c r="A1673" s="8">
        <v>2016</v>
      </c>
      <c r="B1673" s="9">
        <v>42542</v>
      </c>
      <c r="C1673" s="10">
        <f>VLOOKUP(A1673,_data_elections!$A:$B,2,0)-B1673</f>
        <v>140</v>
      </c>
      <c r="D1673" s="11">
        <f t="shared" si="26"/>
        <v>53.444180522565318</v>
      </c>
      <c r="E1673" s="11">
        <v>45</v>
      </c>
      <c r="F1673" s="11">
        <v>39.200000000000003</v>
      </c>
    </row>
    <row r="1674" spans="1:6" x14ac:dyDescent="0.15">
      <c r="A1674" s="8">
        <v>2016</v>
      </c>
      <c r="B1674" s="9">
        <v>42543</v>
      </c>
      <c r="C1674" s="10">
        <f>VLOOKUP(A1674,_data_elections!$A:$B,2,0)-B1674</f>
        <v>139</v>
      </c>
      <c r="D1674" s="11">
        <f t="shared" si="26"/>
        <v>53.444180522565318</v>
      </c>
      <c r="E1674" s="11">
        <v>45</v>
      </c>
      <c r="F1674" s="11">
        <v>39.200000000000003</v>
      </c>
    </row>
    <row r="1675" spans="1:6" x14ac:dyDescent="0.15">
      <c r="A1675" s="8">
        <v>2016</v>
      </c>
      <c r="B1675" s="9">
        <v>42544</v>
      </c>
      <c r="C1675" s="10">
        <f>VLOOKUP(A1675,_data_elections!$A:$B,2,0)-B1675</f>
        <v>138</v>
      </c>
      <c r="D1675" s="11">
        <f t="shared" si="26"/>
        <v>53.482880755608029</v>
      </c>
      <c r="E1675" s="11">
        <v>45.3</v>
      </c>
      <c r="F1675" s="11">
        <v>39.4</v>
      </c>
    </row>
    <row r="1676" spans="1:6" x14ac:dyDescent="0.15">
      <c r="A1676" s="8">
        <v>2016</v>
      </c>
      <c r="B1676" s="9">
        <v>42545</v>
      </c>
      <c r="C1676" s="10">
        <f>VLOOKUP(A1676,_data_elections!$A:$B,2,0)-B1676</f>
        <v>137</v>
      </c>
      <c r="D1676" s="11">
        <f t="shared" si="26"/>
        <v>53.482880755608029</v>
      </c>
      <c r="E1676" s="11">
        <v>45.3</v>
      </c>
      <c r="F1676" s="11">
        <v>39.4</v>
      </c>
    </row>
    <row r="1677" spans="1:6" x14ac:dyDescent="0.15">
      <c r="A1677" s="8">
        <v>2016</v>
      </c>
      <c r="B1677" s="9">
        <v>42546</v>
      </c>
      <c r="C1677" s="10">
        <f>VLOOKUP(A1677,_data_elections!$A:$B,2,0)-B1677</f>
        <v>136</v>
      </c>
      <c r="D1677" s="11">
        <f t="shared" si="26"/>
        <v>53.873239436619727</v>
      </c>
      <c r="E1677" s="11">
        <v>45.9</v>
      </c>
      <c r="F1677" s="11">
        <v>39.299999999999997</v>
      </c>
    </row>
    <row r="1678" spans="1:6" x14ac:dyDescent="0.15">
      <c r="A1678" s="8">
        <v>2016</v>
      </c>
      <c r="B1678" s="9">
        <v>42547</v>
      </c>
      <c r="C1678" s="10">
        <f>VLOOKUP(A1678,_data_elections!$A:$B,2,0)-B1678</f>
        <v>135</v>
      </c>
      <c r="D1678" s="11">
        <f t="shared" si="26"/>
        <v>53.918128654970765</v>
      </c>
      <c r="E1678" s="11">
        <v>46.1</v>
      </c>
      <c r="F1678" s="11">
        <v>39.4</v>
      </c>
    </row>
    <row r="1679" spans="1:6" x14ac:dyDescent="0.15">
      <c r="A1679" s="8">
        <v>2016</v>
      </c>
      <c r="B1679" s="9">
        <v>42548</v>
      </c>
      <c r="C1679" s="10">
        <f>VLOOKUP(A1679,_data_elections!$A:$B,2,0)-B1679</f>
        <v>134</v>
      </c>
      <c r="D1679" s="11">
        <f t="shared" si="26"/>
        <v>53.95348837209302</v>
      </c>
      <c r="E1679" s="11">
        <v>46.4</v>
      </c>
      <c r="F1679" s="11">
        <v>39.6</v>
      </c>
    </row>
    <row r="1680" spans="1:6" x14ac:dyDescent="0.15">
      <c r="A1680" s="8">
        <v>2016</v>
      </c>
      <c r="B1680" s="9">
        <v>42549</v>
      </c>
      <c r="C1680" s="10">
        <f>VLOOKUP(A1680,_data_elections!$A:$B,2,0)-B1680</f>
        <v>133</v>
      </c>
      <c r="D1680" s="11">
        <f t="shared" si="26"/>
        <v>54.009433962264154</v>
      </c>
      <c r="E1680" s="11">
        <v>45.8</v>
      </c>
      <c r="F1680" s="11">
        <v>39</v>
      </c>
    </row>
    <row r="1681" spans="1:6" x14ac:dyDescent="0.15">
      <c r="A1681" s="8">
        <v>2016</v>
      </c>
      <c r="B1681" s="9">
        <v>42550</v>
      </c>
      <c r="C1681" s="10">
        <f>VLOOKUP(A1681,_data_elections!$A:$B,2,0)-B1681</f>
        <v>132</v>
      </c>
      <c r="D1681" s="11">
        <f t="shared" si="26"/>
        <v>53.62663495838288</v>
      </c>
      <c r="E1681" s="11">
        <v>45.1</v>
      </c>
      <c r="F1681" s="11">
        <v>39</v>
      </c>
    </row>
    <row r="1682" spans="1:6" x14ac:dyDescent="0.15">
      <c r="A1682" s="8">
        <v>2016</v>
      </c>
      <c r="B1682" s="9">
        <v>42551</v>
      </c>
      <c r="C1682" s="10">
        <f>VLOOKUP(A1682,_data_elections!$A:$B,2,0)-B1682</f>
        <v>131</v>
      </c>
      <c r="D1682" s="11">
        <f t="shared" si="26"/>
        <v>52.843601895734594</v>
      </c>
      <c r="E1682" s="11">
        <v>44.6</v>
      </c>
      <c r="F1682" s="11">
        <v>39.799999999999997</v>
      </c>
    </row>
    <row r="1683" spans="1:6" x14ac:dyDescent="0.15">
      <c r="A1683" s="8">
        <v>2016</v>
      </c>
      <c r="B1683" s="9">
        <v>42552</v>
      </c>
      <c r="C1683" s="10">
        <f>VLOOKUP(A1683,_data_elections!$A:$B,2,0)-B1683</f>
        <v>130</v>
      </c>
      <c r="D1683" s="11">
        <f t="shared" si="26"/>
        <v>52.843601895734594</v>
      </c>
      <c r="E1683" s="11">
        <v>44.6</v>
      </c>
      <c r="F1683" s="11">
        <v>39.799999999999997</v>
      </c>
    </row>
    <row r="1684" spans="1:6" x14ac:dyDescent="0.15">
      <c r="A1684" s="8">
        <v>2016</v>
      </c>
      <c r="B1684" s="9">
        <v>42553</v>
      </c>
      <c r="C1684" s="10">
        <f>VLOOKUP(A1684,_data_elections!$A:$B,2,0)-B1684</f>
        <v>129</v>
      </c>
      <c r="D1684" s="11">
        <f t="shared" si="26"/>
        <v>52.643948296122211</v>
      </c>
      <c r="E1684" s="11">
        <v>44.8</v>
      </c>
      <c r="F1684" s="11">
        <v>40.299999999999997</v>
      </c>
    </row>
    <row r="1685" spans="1:6" x14ac:dyDescent="0.15">
      <c r="A1685" s="8">
        <v>2016</v>
      </c>
      <c r="B1685" s="9">
        <v>42554</v>
      </c>
      <c r="C1685" s="10">
        <f>VLOOKUP(A1685,_data_elections!$A:$B,2,0)-B1685</f>
        <v>128</v>
      </c>
      <c r="D1685" s="11">
        <f t="shared" si="26"/>
        <v>52.643948296122211</v>
      </c>
      <c r="E1685" s="11">
        <v>44.8</v>
      </c>
      <c r="F1685" s="11">
        <v>40.299999999999997</v>
      </c>
    </row>
    <row r="1686" spans="1:6" x14ac:dyDescent="0.15">
      <c r="A1686" s="8">
        <v>2016</v>
      </c>
      <c r="B1686" s="9">
        <v>42555</v>
      </c>
      <c r="C1686" s="10">
        <f>VLOOKUP(A1686,_data_elections!$A:$B,2,0)-B1686</f>
        <v>127</v>
      </c>
      <c r="D1686" s="11">
        <f t="shared" si="26"/>
        <v>52.699530516431928</v>
      </c>
      <c r="E1686" s="11">
        <v>44.9</v>
      </c>
      <c r="F1686" s="11">
        <v>40.299999999999997</v>
      </c>
    </row>
    <row r="1687" spans="1:6" x14ac:dyDescent="0.15">
      <c r="A1687" s="8">
        <v>2016</v>
      </c>
      <c r="B1687" s="9">
        <v>42556</v>
      </c>
      <c r="C1687" s="10">
        <f>VLOOKUP(A1687,_data_elections!$A:$B,2,0)-B1687</f>
        <v>126</v>
      </c>
      <c r="D1687" s="11">
        <f t="shared" si="26"/>
        <v>52.699530516431928</v>
      </c>
      <c r="E1687" s="11">
        <v>44.9</v>
      </c>
      <c r="F1687" s="11">
        <v>40.299999999999997</v>
      </c>
    </row>
    <row r="1688" spans="1:6" x14ac:dyDescent="0.15">
      <c r="A1688" s="8">
        <v>2016</v>
      </c>
      <c r="B1688" s="9">
        <v>42557</v>
      </c>
      <c r="C1688" s="10">
        <f>VLOOKUP(A1688,_data_elections!$A:$B,2,0)-B1688</f>
        <v>125</v>
      </c>
      <c r="D1688" s="11">
        <f t="shared" si="26"/>
        <v>52.79069767441861</v>
      </c>
      <c r="E1688" s="11">
        <v>45.4</v>
      </c>
      <c r="F1688" s="11">
        <v>40.6</v>
      </c>
    </row>
    <row r="1689" spans="1:6" x14ac:dyDescent="0.15">
      <c r="A1689" s="8">
        <v>2016</v>
      </c>
      <c r="B1689" s="9">
        <v>42558</v>
      </c>
      <c r="C1689" s="10">
        <f>VLOOKUP(A1689,_data_elections!$A:$B,2,0)-B1689</f>
        <v>124</v>
      </c>
      <c r="D1689" s="11">
        <f t="shared" si="26"/>
        <v>52.716763005780351</v>
      </c>
      <c r="E1689" s="11">
        <v>45.6</v>
      </c>
      <c r="F1689" s="11">
        <v>40.9</v>
      </c>
    </row>
    <row r="1690" spans="1:6" x14ac:dyDescent="0.15">
      <c r="A1690" s="8">
        <v>2016</v>
      </c>
      <c r="B1690" s="9">
        <v>42559</v>
      </c>
      <c r="C1690" s="10">
        <f>VLOOKUP(A1690,_data_elections!$A:$B,2,0)-B1690</f>
        <v>123</v>
      </c>
      <c r="D1690" s="11">
        <f t="shared" si="26"/>
        <v>52.716763005780351</v>
      </c>
      <c r="E1690" s="11">
        <v>45.6</v>
      </c>
      <c r="F1690" s="11">
        <v>40.9</v>
      </c>
    </row>
    <row r="1691" spans="1:6" x14ac:dyDescent="0.15">
      <c r="A1691" s="8">
        <v>2016</v>
      </c>
      <c r="B1691" s="9">
        <v>42560</v>
      </c>
      <c r="C1691" s="10">
        <f>VLOOKUP(A1691,_data_elections!$A:$B,2,0)-B1691</f>
        <v>122</v>
      </c>
      <c r="D1691" s="11">
        <f t="shared" si="26"/>
        <v>52.716763005780351</v>
      </c>
      <c r="E1691" s="11">
        <v>45.6</v>
      </c>
      <c r="F1691" s="11">
        <v>40.9</v>
      </c>
    </row>
    <row r="1692" spans="1:6" x14ac:dyDescent="0.15">
      <c r="A1692" s="8">
        <v>2016</v>
      </c>
      <c r="B1692" s="9">
        <v>42561</v>
      </c>
      <c r="C1692" s="10">
        <f>VLOOKUP(A1692,_data_elections!$A:$B,2,0)-B1692</f>
        <v>121</v>
      </c>
      <c r="D1692" s="11">
        <f t="shared" si="26"/>
        <v>52.607184241019702</v>
      </c>
      <c r="E1692" s="11">
        <v>45.4</v>
      </c>
      <c r="F1692" s="11">
        <v>40.9</v>
      </c>
    </row>
    <row r="1693" spans="1:6" x14ac:dyDescent="0.15">
      <c r="A1693" s="8">
        <v>2016</v>
      </c>
      <c r="B1693" s="9">
        <v>42562</v>
      </c>
      <c r="C1693" s="10">
        <f>VLOOKUP(A1693,_data_elections!$A:$B,2,0)-B1693</f>
        <v>120</v>
      </c>
      <c r="D1693" s="11">
        <f t="shared" si="26"/>
        <v>52.607184241019702</v>
      </c>
      <c r="E1693" s="11">
        <v>45.4</v>
      </c>
      <c r="F1693" s="11">
        <v>40.9</v>
      </c>
    </row>
    <row r="1694" spans="1:6" x14ac:dyDescent="0.15">
      <c r="A1694" s="8">
        <v>2016</v>
      </c>
      <c r="B1694" s="9">
        <v>42563</v>
      </c>
      <c r="C1694" s="10">
        <f>VLOOKUP(A1694,_data_elections!$A:$B,2,0)-B1694</f>
        <v>119</v>
      </c>
      <c r="D1694" s="11">
        <f t="shared" si="26"/>
        <v>52.607184241019702</v>
      </c>
      <c r="E1694" s="11">
        <v>45.4</v>
      </c>
      <c r="F1694" s="11">
        <v>40.9</v>
      </c>
    </row>
    <row r="1695" spans="1:6" x14ac:dyDescent="0.15">
      <c r="A1695" s="8">
        <v>2016</v>
      </c>
      <c r="B1695" s="9">
        <v>42564</v>
      </c>
      <c r="C1695" s="10">
        <f>VLOOKUP(A1695,_data_elections!$A:$B,2,0)-B1695</f>
        <v>118</v>
      </c>
      <c r="D1695" s="11">
        <f t="shared" si="26"/>
        <v>52.508751458576427</v>
      </c>
      <c r="E1695" s="11">
        <v>45</v>
      </c>
      <c r="F1695" s="11">
        <v>40.700000000000003</v>
      </c>
    </row>
    <row r="1696" spans="1:6" x14ac:dyDescent="0.15">
      <c r="A1696" s="8">
        <v>2016</v>
      </c>
      <c r="B1696" s="9">
        <v>42565</v>
      </c>
      <c r="C1696" s="10">
        <f>VLOOKUP(A1696,_data_elections!$A:$B,2,0)-B1696</f>
        <v>117</v>
      </c>
      <c r="D1696" s="11">
        <f t="shared" si="26"/>
        <v>51.825677267373379</v>
      </c>
      <c r="E1696" s="11">
        <v>44</v>
      </c>
      <c r="F1696" s="11">
        <v>40.9</v>
      </c>
    </row>
    <row r="1697" spans="1:6" x14ac:dyDescent="0.15">
      <c r="A1697" s="8">
        <v>2016</v>
      </c>
      <c r="B1697" s="9">
        <v>42566</v>
      </c>
      <c r="C1697" s="10">
        <f>VLOOKUP(A1697,_data_elections!$A:$B,2,0)-B1697</f>
        <v>116</v>
      </c>
      <c r="D1697" s="11">
        <f t="shared" si="26"/>
        <v>51.616766467065865</v>
      </c>
      <c r="E1697" s="11">
        <v>43.1</v>
      </c>
      <c r="F1697" s="11">
        <v>40.4</v>
      </c>
    </row>
    <row r="1698" spans="1:6" x14ac:dyDescent="0.15">
      <c r="A1698" s="8">
        <v>2016</v>
      </c>
      <c r="B1698" s="9">
        <v>42567</v>
      </c>
      <c r="C1698" s="10">
        <f>VLOOKUP(A1698,_data_elections!$A:$B,2,0)-B1698</f>
        <v>115</v>
      </c>
      <c r="D1698" s="11">
        <f t="shared" si="26"/>
        <v>51.616766467065865</v>
      </c>
      <c r="E1698" s="11">
        <v>43.1</v>
      </c>
      <c r="F1698" s="11">
        <v>40.4</v>
      </c>
    </row>
    <row r="1699" spans="1:6" x14ac:dyDescent="0.15">
      <c r="A1699" s="8">
        <v>2016</v>
      </c>
      <c r="B1699" s="9">
        <v>42568</v>
      </c>
      <c r="C1699" s="10">
        <f>VLOOKUP(A1699,_data_elections!$A:$B,2,0)-B1699</f>
        <v>114</v>
      </c>
      <c r="D1699" s="11">
        <f t="shared" si="26"/>
        <v>51.895734597156398</v>
      </c>
      <c r="E1699" s="11">
        <v>43.8</v>
      </c>
      <c r="F1699" s="11">
        <v>40.6</v>
      </c>
    </row>
    <row r="1700" spans="1:6" x14ac:dyDescent="0.15">
      <c r="A1700" s="8">
        <v>2016</v>
      </c>
      <c r="B1700" s="9">
        <v>42569</v>
      </c>
      <c r="C1700" s="10">
        <f>VLOOKUP(A1700,_data_elections!$A:$B,2,0)-B1700</f>
        <v>113</v>
      </c>
      <c r="D1700" s="11">
        <f t="shared" si="26"/>
        <v>51.895734597156398</v>
      </c>
      <c r="E1700" s="11">
        <v>43.8</v>
      </c>
      <c r="F1700" s="11">
        <v>40.6</v>
      </c>
    </row>
    <row r="1701" spans="1:6" x14ac:dyDescent="0.15">
      <c r="A1701" s="8">
        <v>2016</v>
      </c>
      <c r="B1701" s="9">
        <v>42570</v>
      </c>
      <c r="C1701" s="10">
        <f>VLOOKUP(A1701,_data_elections!$A:$B,2,0)-B1701</f>
        <v>112</v>
      </c>
      <c r="D1701" s="11">
        <f t="shared" si="26"/>
        <v>51.590106007067128</v>
      </c>
      <c r="E1701" s="11">
        <v>43.8</v>
      </c>
      <c r="F1701" s="11">
        <v>41.1</v>
      </c>
    </row>
    <row r="1702" spans="1:6" x14ac:dyDescent="0.15">
      <c r="A1702" s="8">
        <v>2016</v>
      </c>
      <c r="B1702" s="9">
        <v>42571</v>
      </c>
      <c r="C1702" s="10">
        <f>VLOOKUP(A1702,_data_elections!$A:$B,2,0)-B1702</f>
        <v>111</v>
      </c>
      <c r="D1702" s="11">
        <f t="shared" si="26"/>
        <v>51.647058823529413</v>
      </c>
      <c r="E1702" s="11">
        <v>43.9</v>
      </c>
      <c r="F1702" s="11">
        <v>41.1</v>
      </c>
    </row>
    <row r="1703" spans="1:6" x14ac:dyDescent="0.15">
      <c r="A1703" s="8">
        <v>2016</v>
      </c>
      <c r="B1703" s="9">
        <v>42572</v>
      </c>
      <c r="C1703" s="10">
        <f>VLOOKUP(A1703,_data_elections!$A:$B,2,0)-B1703</f>
        <v>110</v>
      </c>
      <c r="D1703" s="11">
        <f t="shared" si="26"/>
        <v>51.582649472450179</v>
      </c>
      <c r="E1703" s="11">
        <v>44</v>
      </c>
      <c r="F1703" s="11">
        <v>41.3</v>
      </c>
    </row>
    <row r="1704" spans="1:6" x14ac:dyDescent="0.15">
      <c r="A1704" s="8">
        <v>2016</v>
      </c>
      <c r="B1704" s="9">
        <v>42573</v>
      </c>
      <c r="C1704" s="10">
        <f>VLOOKUP(A1704,_data_elections!$A:$B,2,0)-B1704</f>
        <v>109</v>
      </c>
      <c r="D1704" s="11">
        <f t="shared" si="26"/>
        <v>51.515151515151516</v>
      </c>
      <c r="E1704" s="11">
        <v>44.2</v>
      </c>
      <c r="F1704" s="11">
        <v>41.6</v>
      </c>
    </row>
    <row r="1705" spans="1:6" x14ac:dyDescent="0.15">
      <c r="A1705" s="8">
        <v>2016</v>
      </c>
      <c r="B1705" s="9">
        <v>42574</v>
      </c>
      <c r="C1705" s="10">
        <f>VLOOKUP(A1705,_data_elections!$A:$B,2,0)-B1705</f>
        <v>108</v>
      </c>
      <c r="D1705" s="11">
        <f t="shared" si="26"/>
        <v>51.146788990825684</v>
      </c>
      <c r="E1705" s="11">
        <v>44.6</v>
      </c>
      <c r="F1705" s="11">
        <v>42.6</v>
      </c>
    </row>
    <row r="1706" spans="1:6" x14ac:dyDescent="0.15">
      <c r="A1706" s="8">
        <v>2016</v>
      </c>
      <c r="B1706" s="9">
        <v>42575</v>
      </c>
      <c r="C1706" s="10">
        <f>VLOOKUP(A1706,_data_elections!$A:$B,2,0)-B1706</f>
        <v>107</v>
      </c>
      <c r="D1706" s="11">
        <f t="shared" si="26"/>
        <v>50.795454545454547</v>
      </c>
      <c r="E1706" s="11">
        <v>44.7</v>
      </c>
      <c r="F1706" s="11">
        <v>43.3</v>
      </c>
    </row>
    <row r="1707" spans="1:6" x14ac:dyDescent="0.15">
      <c r="A1707" s="8">
        <v>2016</v>
      </c>
      <c r="B1707" s="9">
        <v>42576</v>
      </c>
      <c r="C1707" s="10">
        <f>VLOOKUP(A1707,_data_elections!$A:$B,2,0)-B1707</f>
        <v>106</v>
      </c>
      <c r="D1707" s="11">
        <f t="shared" si="26"/>
        <v>49.886877828054295</v>
      </c>
      <c r="E1707" s="11">
        <v>44.1</v>
      </c>
      <c r="F1707" s="11">
        <v>44.3</v>
      </c>
    </row>
    <row r="1708" spans="1:6" x14ac:dyDescent="0.15">
      <c r="A1708" s="8">
        <v>2016</v>
      </c>
      <c r="B1708" s="9">
        <v>42577</v>
      </c>
      <c r="C1708" s="10">
        <f>VLOOKUP(A1708,_data_elections!$A:$B,2,0)-B1708</f>
        <v>105</v>
      </c>
      <c r="D1708" s="11">
        <f t="shared" si="26"/>
        <v>49.501661129568106</v>
      </c>
      <c r="E1708" s="11">
        <v>44.7</v>
      </c>
      <c r="F1708" s="11">
        <v>45.6</v>
      </c>
    </row>
    <row r="1709" spans="1:6" x14ac:dyDescent="0.15">
      <c r="A1709" s="8">
        <v>2016</v>
      </c>
      <c r="B1709" s="9">
        <v>42578</v>
      </c>
      <c r="C1709" s="10">
        <f>VLOOKUP(A1709,_data_elections!$A:$B,2,0)-B1709</f>
        <v>104</v>
      </c>
      <c r="D1709" s="11">
        <f t="shared" si="26"/>
        <v>49.390919158361015</v>
      </c>
      <c r="E1709" s="11">
        <v>44.6</v>
      </c>
      <c r="F1709" s="11">
        <v>45.7</v>
      </c>
    </row>
    <row r="1710" spans="1:6" x14ac:dyDescent="0.15">
      <c r="A1710" s="8">
        <v>2016</v>
      </c>
      <c r="B1710" s="9">
        <v>42579</v>
      </c>
      <c r="C1710" s="10">
        <f>VLOOKUP(A1710,_data_elections!$A:$B,2,0)-B1710</f>
        <v>103</v>
      </c>
      <c r="D1710" s="11">
        <f t="shared" si="26"/>
        <v>49.501661129568106</v>
      </c>
      <c r="E1710" s="11">
        <v>44.7</v>
      </c>
      <c r="F1710" s="11">
        <v>45.6</v>
      </c>
    </row>
    <row r="1711" spans="1:6" x14ac:dyDescent="0.15">
      <c r="A1711" s="8">
        <v>2016</v>
      </c>
      <c r="B1711" s="9">
        <v>42580</v>
      </c>
      <c r="C1711" s="10">
        <f>VLOOKUP(A1711,_data_elections!$A:$B,2,0)-B1711</f>
        <v>102</v>
      </c>
      <c r="D1711" s="11">
        <f t="shared" si="26"/>
        <v>50</v>
      </c>
      <c r="E1711" s="11">
        <v>44.3</v>
      </c>
      <c r="F1711" s="11">
        <v>44.3</v>
      </c>
    </row>
    <row r="1712" spans="1:6" x14ac:dyDescent="0.15">
      <c r="A1712" s="8">
        <v>2016</v>
      </c>
      <c r="B1712" s="9">
        <v>42581</v>
      </c>
      <c r="C1712" s="10">
        <f>VLOOKUP(A1712,_data_elections!$A:$B,2,0)-B1712</f>
        <v>101</v>
      </c>
      <c r="D1712" s="11">
        <f t="shared" si="26"/>
        <v>50.229885057471272</v>
      </c>
      <c r="E1712" s="11">
        <v>43.7</v>
      </c>
      <c r="F1712" s="11">
        <v>43.3</v>
      </c>
    </row>
    <row r="1713" spans="1:6" x14ac:dyDescent="0.15">
      <c r="A1713" s="8">
        <v>2016</v>
      </c>
      <c r="B1713" s="9">
        <v>42582</v>
      </c>
      <c r="C1713" s="10">
        <f>VLOOKUP(A1713,_data_elections!$A:$B,2,0)-B1713</f>
        <v>100</v>
      </c>
      <c r="D1713" s="11">
        <f t="shared" si="26"/>
        <v>50.625711035267351</v>
      </c>
      <c r="E1713" s="11">
        <v>44.5</v>
      </c>
      <c r="F1713" s="11">
        <v>43.4</v>
      </c>
    </row>
    <row r="1714" spans="1:6" x14ac:dyDescent="0.15">
      <c r="A1714" s="8">
        <v>2016</v>
      </c>
      <c r="B1714" s="9">
        <v>42583</v>
      </c>
      <c r="C1714" s="10">
        <f>VLOOKUP(A1714,_data_elections!$A:$B,2,0)-B1714</f>
        <v>99</v>
      </c>
      <c r="D1714" s="11">
        <f t="shared" si="26"/>
        <v>52.218430034129696</v>
      </c>
      <c r="E1714" s="11">
        <v>45.9</v>
      </c>
      <c r="F1714" s="11">
        <v>42</v>
      </c>
    </row>
    <row r="1715" spans="1:6" x14ac:dyDescent="0.15">
      <c r="A1715" s="8">
        <v>2016</v>
      </c>
      <c r="B1715" s="9">
        <v>42584</v>
      </c>
      <c r="C1715" s="10">
        <f>VLOOKUP(A1715,_data_elections!$A:$B,2,0)-B1715</f>
        <v>98</v>
      </c>
      <c r="D1715" s="11">
        <f t="shared" si="26"/>
        <v>52.488687782805421</v>
      </c>
      <c r="E1715" s="11">
        <v>46.4</v>
      </c>
      <c r="F1715" s="11">
        <v>42</v>
      </c>
    </row>
    <row r="1716" spans="1:6" x14ac:dyDescent="0.15">
      <c r="A1716" s="8">
        <v>2016</v>
      </c>
      <c r="B1716" s="9">
        <v>42585</v>
      </c>
      <c r="C1716" s="10">
        <f>VLOOKUP(A1716,_data_elections!$A:$B,2,0)-B1716</f>
        <v>97</v>
      </c>
      <c r="D1716" s="11">
        <f t="shared" si="26"/>
        <v>53.205849268841391</v>
      </c>
      <c r="E1716" s="11">
        <v>47.3</v>
      </c>
      <c r="F1716" s="11">
        <v>41.6</v>
      </c>
    </row>
    <row r="1717" spans="1:6" x14ac:dyDescent="0.15">
      <c r="A1717" s="8">
        <v>2016</v>
      </c>
      <c r="B1717" s="9">
        <v>42586</v>
      </c>
      <c r="C1717" s="10">
        <f>VLOOKUP(A1717,_data_elections!$A:$B,2,0)-B1717</f>
        <v>96</v>
      </c>
      <c r="D1717" s="11">
        <f t="shared" si="26"/>
        <v>53.86363636363636</v>
      </c>
      <c r="E1717" s="11">
        <v>47.4</v>
      </c>
      <c r="F1717" s="11">
        <v>40.6</v>
      </c>
    </row>
    <row r="1718" spans="1:6" x14ac:dyDescent="0.15">
      <c r="A1718" s="8">
        <v>2016</v>
      </c>
      <c r="B1718" s="9">
        <v>42587</v>
      </c>
      <c r="C1718" s="10">
        <f>VLOOKUP(A1718,_data_elections!$A:$B,2,0)-B1718</f>
        <v>95</v>
      </c>
      <c r="D1718" s="11">
        <f t="shared" si="26"/>
        <v>53.872437357630979</v>
      </c>
      <c r="E1718" s="11">
        <v>47.3</v>
      </c>
      <c r="F1718" s="11">
        <v>40.5</v>
      </c>
    </row>
    <row r="1719" spans="1:6" x14ac:dyDescent="0.15">
      <c r="A1719" s="8">
        <v>2016</v>
      </c>
      <c r="B1719" s="9">
        <v>42588</v>
      </c>
      <c r="C1719" s="10">
        <f>VLOOKUP(A1719,_data_elections!$A:$B,2,0)-B1719</f>
        <v>94</v>
      </c>
      <c r="D1719" s="11">
        <f t="shared" si="26"/>
        <v>53.93386545039909</v>
      </c>
      <c r="E1719" s="11">
        <v>47.3</v>
      </c>
      <c r="F1719" s="11">
        <v>40.4</v>
      </c>
    </row>
    <row r="1720" spans="1:6" x14ac:dyDescent="0.15">
      <c r="A1720" s="8">
        <v>2016</v>
      </c>
      <c r="B1720" s="9">
        <v>42589</v>
      </c>
      <c r="C1720" s="10">
        <f>VLOOKUP(A1720,_data_elections!$A:$B,2,0)-B1720</f>
        <v>93</v>
      </c>
      <c r="D1720" s="11">
        <f t="shared" si="26"/>
        <v>53.977272727272727</v>
      </c>
      <c r="E1720" s="11">
        <v>47.5</v>
      </c>
      <c r="F1720" s="11">
        <v>40.5</v>
      </c>
    </row>
    <row r="1721" spans="1:6" x14ac:dyDescent="0.15">
      <c r="A1721" s="8">
        <v>2016</v>
      </c>
      <c r="B1721" s="9">
        <v>42590</v>
      </c>
      <c r="C1721" s="10">
        <f>VLOOKUP(A1721,_data_elections!$A:$B,2,0)-B1721</f>
        <v>92</v>
      </c>
      <c r="D1721" s="11">
        <f t="shared" si="26"/>
        <v>54.118993135011436</v>
      </c>
      <c r="E1721" s="11">
        <v>47.3</v>
      </c>
      <c r="F1721" s="11">
        <v>40.1</v>
      </c>
    </row>
    <row r="1722" spans="1:6" x14ac:dyDescent="0.15">
      <c r="A1722" s="8">
        <v>2016</v>
      </c>
      <c r="B1722" s="9">
        <v>42591</v>
      </c>
      <c r="C1722" s="10">
        <f>VLOOKUP(A1722,_data_elections!$A:$B,2,0)-B1722</f>
        <v>91</v>
      </c>
      <c r="D1722" s="11">
        <f t="shared" si="26"/>
        <v>54.503990877993161</v>
      </c>
      <c r="E1722" s="11">
        <v>47.8</v>
      </c>
      <c r="F1722" s="11">
        <v>39.9</v>
      </c>
    </row>
    <row r="1723" spans="1:6" x14ac:dyDescent="0.15">
      <c r="A1723" s="8">
        <v>2016</v>
      </c>
      <c r="B1723" s="9">
        <v>42592</v>
      </c>
      <c r="C1723" s="10">
        <f>VLOOKUP(A1723,_data_elections!$A:$B,2,0)-B1723</f>
        <v>90</v>
      </c>
      <c r="D1723" s="11">
        <f t="shared" si="26"/>
        <v>54.360135900339756</v>
      </c>
      <c r="E1723" s="11">
        <v>48</v>
      </c>
      <c r="F1723" s="11">
        <v>40.299999999999997</v>
      </c>
    </row>
    <row r="1724" spans="1:6" x14ac:dyDescent="0.15">
      <c r="A1724" s="8">
        <v>2016</v>
      </c>
      <c r="B1724" s="9">
        <v>42593</v>
      </c>
      <c r="C1724" s="10">
        <f>VLOOKUP(A1724,_data_elections!$A:$B,2,0)-B1724</f>
        <v>89</v>
      </c>
      <c r="D1724" s="11">
        <f t="shared" si="26"/>
        <v>53.924914675767909</v>
      </c>
      <c r="E1724" s="11">
        <v>47.4</v>
      </c>
      <c r="F1724" s="11">
        <v>40.5</v>
      </c>
    </row>
    <row r="1725" spans="1:6" x14ac:dyDescent="0.15">
      <c r="A1725" s="8">
        <v>2016</v>
      </c>
      <c r="B1725" s="9">
        <v>42594</v>
      </c>
      <c r="C1725" s="10">
        <f>VLOOKUP(A1725,_data_elections!$A:$B,2,0)-B1725</f>
        <v>88</v>
      </c>
      <c r="D1725" s="11">
        <f t="shared" si="26"/>
        <v>53.551296505073275</v>
      </c>
      <c r="E1725" s="11">
        <v>47.5</v>
      </c>
      <c r="F1725" s="11">
        <v>41.2</v>
      </c>
    </row>
    <row r="1726" spans="1:6" x14ac:dyDescent="0.15">
      <c r="A1726" s="8">
        <v>2016</v>
      </c>
      <c r="B1726" s="9">
        <v>42595</v>
      </c>
      <c r="C1726" s="10">
        <f>VLOOKUP(A1726,_data_elections!$A:$B,2,0)-B1726</f>
        <v>87</v>
      </c>
      <c r="D1726" s="11">
        <f t="shared" si="26"/>
        <v>53.828828828828826</v>
      </c>
      <c r="E1726" s="11">
        <v>47.8</v>
      </c>
      <c r="F1726" s="11">
        <v>41</v>
      </c>
    </row>
    <row r="1727" spans="1:6" x14ac:dyDescent="0.15">
      <c r="A1727" s="8">
        <v>2016</v>
      </c>
      <c r="B1727" s="9">
        <v>42596</v>
      </c>
      <c r="C1727" s="10">
        <f>VLOOKUP(A1727,_data_elections!$A:$B,2,0)-B1727</f>
        <v>86</v>
      </c>
      <c r="D1727" s="11">
        <f t="shared" si="26"/>
        <v>53.828828828828826</v>
      </c>
      <c r="E1727" s="11">
        <v>47.8</v>
      </c>
      <c r="F1727" s="11">
        <v>41</v>
      </c>
    </row>
    <row r="1728" spans="1:6" x14ac:dyDescent="0.15">
      <c r="A1728" s="8">
        <v>2016</v>
      </c>
      <c r="B1728" s="9">
        <v>42597</v>
      </c>
      <c r="C1728" s="10">
        <f>VLOOKUP(A1728,_data_elections!$A:$B,2,0)-B1728</f>
        <v>85</v>
      </c>
      <c r="D1728" s="11">
        <f t="shared" si="26"/>
        <v>53.828828828828826</v>
      </c>
      <c r="E1728" s="11">
        <v>47.8</v>
      </c>
      <c r="F1728" s="11">
        <v>41</v>
      </c>
    </row>
    <row r="1729" spans="1:6" x14ac:dyDescent="0.15">
      <c r="A1729" s="8">
        <v>2016</v>
      </c>
      <c r="B1729" s="9">
        <v>42598</v>
      </c>
      <c r="C1729" s="10">
        <f>VLOOKUP(A1729,_data_elections!$A:$B,2,0)-B1729</f>
        <v>84</v>
      </c>
      <c r="D1729" s="11">
        <f t="shared" si="26"/>
        <v>53.776775648252539</v>
      </c>
      <c r="E1729" s="11">
        <v>47.7</v>
      </c>
      <c r="F1729" s="11">
        <v>41</v>
      </c>
    </row>
    <row r="1730" spans="1:6" x14ac:dyDescent="0.15">
      <c r="A1730" s="8">
        <v>2016</v>
      </c>
      <c r="B1730" s="9">
        <v>42599</v>
      </c>
      <c r="C1730" s="10">
        <f>VLOOKUP(A1730,_data_elections!$A:$B,2,0)-B1730</f>
        <v>83</v>
      </c>
      <c r="D1730" s="11">
        <f t="shared" ref="D1730:D1793" si="27">E1730/(E1730+F1730)*100</f>
        <v>53.393665158371043</v>
      </c>
      <c r="E1730" s="11">
        <v>47.2</v>
      </c>
      <c r="F1730" s="11">
        <v>41.2</v>
      </c>
    </row>
    <row r="1731" spans="1:6" x14ac:dyDescent="0.15">
      <c r="A1731" s="8">
        <v>2016</v>
      </c>
      <c r="B1731" s="9">
        <v>42600</v>
      </c>
      <c r="C1731" s="10">
        <f>VLOOKUP(A1731,_data_elections!$A:$B,2,0)-B1731</f>
        <v>82</v>
      </c>
      <c r="D1731" s="11">
        <f t="shared" si="27"/>
        <v>53.287981859410429</v>
      </c>
      <c r="E1731" s="11">
        <v>47</v>
      </c>
      <c r="F1731" s="11">
        <v>41.2</v>
      </c>
    </row>
    <row r="1732" spans="1:6" x14ac:dyDescent="0.15">
      <c r="A1732" s="8">
        <v>2016</v>
      </c>
      <c r="B1732" s="9">
        <v>42601</v>
      </c>
      <c r="C1732" s="10">
        <f>VLOOKUP(A1732,_data_elections!$A:$B,2,0)-B1732</f>
        <v>81</v>
      </c>
      <c r="D1732" s="11">
        <f t="shared" si="27"/>
        <v>53.393665158371043</v>
      </c>
      <c r="E1732" s="11">
        <v>47.2</v>
      </c>
      <c r="F1732" s="11">
        <v>41.2</v>
      </c>
    </row>
    <row r="1733" spans="1:6" x14ac:dyDescent="0.15">
      <c r="A1733" s="8">
        <v>2016</v>
      </c>
      <c r="B1733" s="9">
        <v>42602</v>
      </c>
      <c r="C1733" s="10">
        <f>VLOOKUP(A1733,_data_elections!$A:$B,2,0)-B1733</f>
        <v>80</v>
      </c>
      <c r="D1733" s="11">
        <f t="shared" si="27"/>
        <v>53.227633069082671</v>
      </c>
      <c r="E1733" s="11">
        <v>47</v>
      </c>
      <c r="F1733" s="11">
        <v>41.3</v>
      </c>
    </row>
    <row r="1734" spans="1:6" x14ac:dyDescent="0.15">
      <c r="A1734" s="8">
        <v>2016</v>
      </c>
      <c r="B1734" s="9">
        <v>42603</v>
      </c>
      <c r="C1734" s="10">
        <f>VLOOKUP(A1734,_data_elections!$A:$B,2,0)-B1734</f>
        <v>79</v>
      </c>
      <c r="D1734" s="11">
        <f t="shared" si="27"/>
        <v>53.001132502831261</v>
      </c>
      <c r="E1734" s="11">
        <v>46.8</v>
      </c>
      <c r="F1734" s="11">
        <v>41.5</v>
      </c>
    </row>
    <row r="1735" spans="1:6" x14ac:dyDescent="0.15">
      <c r="A1735" s="8">
        <v>2016</v>
      </c>
      <c r="B1735" s="9">
        <v>42604</v>
      </c>
      <c r="C1735" s="10">
        <f>VLOOKUP(A1735,_data_elections!$A:$B,2,0)-B1735</f>
        <v>78</v>
      </c>
      <c r="D1735" s="11">
        <f t="shared" si="27"/>
        <v>53.10734463276836</v>
      </c>
      <c r="E1735" s="11">
        <v>47</v>
      </c>
      <c r="F1735" s="11">
        <v>41.5</v>
      </c>
    </row>
    <row r="1736" spans="1:6" x14ac:dyDescent="0.15">
      <c r="A1736" s="8">
        <v>2016</v>
      </c>
      <c r="B1736" s="9">
        <v>42605</v>
      </c>
      <c r="C1736" s="10">
        <f>VLOOKUP(A1736,_data_elections!$A:$B,2,0)-B1736</f>
        <v>77</v>
      </c>
      <c r="D1736" s="11">
        <f t="shared" si="27"/>
        <v>53.10734463276836</v>
      </c>
      <c r="E1736" s="11">
        <v>47</v>
      </c>
      <c r="F1736" s="11">
        <v>41.5</v>
      </c>
    </row>
    <row r="1737" spans="1:6" x14ac:dyDescent="0.15">
      <c r="A1737" s="8">
        <v>2016</v>
      </c>
      <c r="B1737" s="9">
        <v>42606</v>
      </c>
      <c r="C1737" s="10">
        <f>VLOOKUP(A1737,_data_elections!$A:$B,2,0)-B1737</f>
        <v>76</v>
      </c>
      <c r="D1737" s="11">
        <f t="shared" si="27"/>
        <v>53.033707865168545</v>
      </c>
      <c r="E1737" s="11">
        <v>47.2</v>
      </c>
      <c r="F1737" s="11">
        <v>41.8</v>
      </c>
    </row>
    <row r="1738" spans="1:6" x14ac:dyDescent="0.15">
      <c r="A1738" s="8">
        <v>2016</v>
      </c>
      <c r="B1738" s="9">
        <v>42607</v>
      </c>
      <c r="C1738" s="10">
        <f>VLOOKUP(A1738,_data_elections!$A:$B,2,0)-B1738</f>
        <v>75</v>
      </c>
      <c r="D1738" s="11">
        <f t="shared" si="27"/>
        <v>53.355704697986575</v>
      </c>
      <c r="E1738" s="11">
        <v>47.7</v>
      </c>
      <c r="F1738" s="11">
        <v>41.7</v>
      </c>
    </row>
    <row r="1739" spans="1:6" x14ac:dyDescent="0.15">
      <c r="A1739" s="8">
        <v>2016</v>
      </c>
      <c r="B1739" s="9">
        <v>42608</v>
      </c>
      <c r="C1739" s="10">
        <f>VLOOKUP(A1739,_data_elections!$A:$B,2,0)-B1739</f>
        <v>74</v>
      </c>
      <c r="D1739" s="11">
        <f t="shared" si="27"/>
        <v>53.311258278145687</v>
      </c>
      <c r="E1739" s="11">
        <v>48.3</v>
      </c>
      <c r="F1739" s="11">
        <v>42.3</v>
      </c>
    </row>
    <row r="1740" spans="1:6" x14ac:dyDescent="0.15">
      <c r="A1740" s="8">
        <v>2016</v>
      </c>
      <c r="B1740" s="9">
        <v>42609</v>
      </c>
      <c r="C1740" s="10">
        <f>VLOOKUP(A1740,_data_elections!$A:$B,2,0)-B1740</f>
        <v>73</v>
      </c>
      <c r="D1740" s="11">
        <f t="shared" si="27"/>
        <v>53.480662983425411</v>
      </c>
      <c r="E1740" s="11">
        <v>48.4</v>
      </c>
      <c r="F1740" s="11">
        <v>42.1</v>
      </c>
    </row>
    <row r="1741" spans="1:6" x14ac:dyDescent="0.15">
      <c r="A1741" s="8">
        <v>2016</v>
      </c>
      <c r="B1741" s="9">
        <v>42610</v>
      </c>
      <c r="C1741" s="10">
        <f>VLOOKUP(A1741,_data_elections!$A:$B,2,0)-B1741</f>
        <v>72</v>
      </c>
      <c r="D1741" s="11">
        <f t="shared" si="27"/>
        <v>53.311258278145687</v>
      </c>
      <c r="E1741" s="11">
        <v>48.3</v>
      </c>
      <c r="F1741" s="11">
        <v>42.3</v>
      </c>
    </row>
    <row r="1742" spans="1:6" x14ac:dyDescent="0.15">
      <c r="A1742" s="8">
        <v>2016</v>
      </c>
      <c r="B1742" s="9">
        <v>42611</v>
      </c>
      <c r="C1742" s="10">
        <f>VLOOKUP(A1742,_data_elections!$A:$B,2,0)-B1742</f>
        <v>71</v>
      </c>
      <c r="D1742" s="11">
        <f t="shared" si="27"/>
        <v>53.333333333333336</v>
      </c>
      <c r="E1742" s="11">
        <v>47.2</v>
      </c>
      <c r="F1742" s="11">
        <v>41.3</v>
      </c>
    </row>
    <row r="1743" spans="1:6" x14ac:dyDescent="0.15">
      <c r="A1743" s="8">
        <v>2016</v>
      </c>
      <c r="B1743" s="9">
        <v>42612</v>
      </c>
      <c r="C1743" s="10">
        <f>VLOOKUP(A1743,_data_elections!$A:$B,2,0)-B1743</f>
        <v>70</v>
      </c>
      <c r="D1743" s="11">
        <f t="shared" si="27"/>
        <v>52.828054298642535</v>
      </c>
      <c r="E1743" s="11">
        <v>46.7</v>
      </c>
      <c r="F1743" s="11">
        <v>41.7</v>
      </c>
    </row>
    <row r="1744" spans="1:6" x14ac:dyDescent="0.15">
      <c r="A1744" s="8">
        <v>2016</v>
      </c>
      <c r="B1744" s="9">
        <v>42613</v>
      </c>
      <c r="C1744" s="10">
        <f>VLOOKUP(A1744,_data_elections!$A:$B,2,0)-B1744</f>
        <v>69</v>
      </c>
      <c r="D1744" s="11">
        <f t="shared" si="27"/>
        <v>52.5959367945824</v>
      </c>
      <c r="E1744" s="11">
        <v>46.6</v>
      </c>
      <c r="F1744" s="11">
        <v>42</v>
      </c>
    </row>
    <row r="1745" spans="1:6" x14ac:dyDescent="0.15">
      <c r="A1745" s="8">
        <v>2016</v>
      </c>
      <c r="B1745" s="9">
        <v>42614</v>
      </c>
      <c r="C1745" s="10">
        <f>VLOOKUP(A1745,_data_elections!$A:$B,2,0)-B1745</f>
        <v>68</v>
      </c>
      <c r="D1745" s="11">
        <f t="shared" si="27"/>
        <v>52.76211950394589</v>
      </c>
      <c r="E1745" s="11">
        <v>46.8</v>
      </c>
      <c r="F1745" s="11">
        <v>41.9</v>
      </c>
    </row>
    <row r="1746" spans="1:6" x14ac:dyDescent="0.15">
      <c r="A1746" s="8">
        <v>2016</v>
      </c>
      <c r="B1746" s="9">
        <v>42615</v>
      </c>
      <c r="C1746" s="10">
        <f>VLOOKUP(A1746,_data_elections!$A:$B,2,0)-B1746</f>
        <v>67</v>
      </c>
      <c r="D1746" s="11">
        <f t="shared" si="27"/>
        <v>52.326901248581159</v>
      </c>
      <c r="E1746" s="11">
        <v>46.1</v>
      </c>
      <c r="F1746" s="11">
        <v>42</v>
      </c>
    </row>
    <row r="1747" spans="1:6" x14ac:dyDescent="0.15">
      <c r="A1747" s="8">
        <v>2016</v>
      </c>
      <c r="B1747" s="9">
        <v>42616</v>
      </c>
      <c r="C1747" s="10">
        <f>VLOOKUP(A1747,_data_elections!$A:$B,2,0)-B1747</f>
        <v>66</v>
      </c>
      <c r="D1747" s="11">
        <f t="shared" si="27"/>
        <v>52.213393870601585</v>
      </c>
      <c r="E1747" s="11">
        <v>46</v>
      </c>
      <c r="F1747" s="11">
        <v>42.1</v>
      </c>
    </row>
    <row r="1748" spans="1:6" x14ac:dyDescent="0.15">
      <c r="A1748" s="8">
        <v>2016</v>
      </c>
      <c r="B1748" s="9">
        <v>42617</v>
      </c>
      <c r="C1748" s="10">
        <f>VLOOKUP(A1748,_data_elections!$A:$B,2,0)-B1748</f>
        <v>65</v>
      </c>
      <c r="D1748" s="11">
        <f t="shared" si="27"/>
        <v>52.213393870601585</v>
      </c>
      <c r="E1748" s="11">
        <v>46</v>
      </c>
      <c r="F1748" s="11">
        <v>42.1</v>
      </c>
    </row>
    <row r="1749" spans="1:6" x14ac:dyDescent="0.15">
      <c r="A1749" s="8">
        <v>2016</v>
      </c>
      <c r="B1749" s="9">
        <v>42618</v>
      </c>
      <c r="C1749" s="10">
        <f>VLOOKUP(A1749,_data_elections!$A:$B,2,0)-B1749</f>
        <v>64</v>
      </c>
      <c r="D1749" s="11">
        <f t="shared" si="27"/>
        <v>52.040816326530617</v>
      </c>
      <c r="E1749" s="11">
        <v>45.9</v>
      </c>
      <c r="F1749" s="11">
        <v>42.3</v>
      </c>
    </row>
    <row r="1750" spans="1:6" x14ac:dyDescent="0.15">
      <c r="A1750" s="8">
        <v>2016</v>
      </c>
      <c r="B1750" s="9">
        <v>42619</v>
      </c>
      <c r="C1750" s="10">
        <f>VLOOKUP(A1750,_data_elections!$A:$B,2,0)-B1750</f>
        <v>63</v>
      </c>
      <c r="D1750" s="11">
        <f t="shared" si="27"/>
        <v>51.851851851851862</v>
      </c>
      <c r="E1750" s="11">
        <v>46.2</v>
      </c>
      <c r="F1750" s="11">
        <v>42.9</v>
      </c>
    </row>
    <row r="1751" spans="1:6" x14ac:dyDescent="0.15">
      <c r="A1751" s="8">
        <v>2016</v>
      </c>
      <c r="B1751" s="9">
        <v>42620</v>
      </c>
      <c r="C1751" s="10">
        <f>VLOOKUP(A1751,_data_elections!$A:$B,2,0)-B1751</f>
        <v>62</v>
      </c>
      <c r="D1751" s="11">
        <f t="shared" si="27"/>
        <v>51.747463359639234</v>
      </c>
      <c r="E1751" s="11">
        <v>45.9</v>
      </c>
      <c r="F1751" s="11">
        <v>42.8</v>
      </c>
    </row>
    <row r="1752" spans="1:6" x14ac:dyDescent="0.15">
      <c r="A1752" s="8">
        <v>2016</v>
      </c>
      <c r="B1752" s="9">
        <v>42621</v>
      </c>
      <c r="C1752" s="10">
        <f>VLOOKUP(A1752,_data_elections!$A:$B,2,0)-B1752</f>
        <v>61</v>
      </c>
      <c r="D1752" s="11">
        <f t="shared" si="27"/>
        <v>51.583710407239813</v>
      </c>
      <c r="E1752" s="11">
        <v>45.6</v>
      </c>
      <c r="F1752" s="11">
        <v>42.8</v>
      </c>
    </row>
    <row r="1753" spans="1:6" x14ac:dyDescent="0.15">
      <c r="A1753" s="8">
        <v>2016</v>
      </c>
      <c r="B1753" s="9">
        <v>42622</v>
      </c>
      <c r="C1753" s="10">
        <f>VLOOKUP(A1753,_data_elections!$A:$B,2,0)-B1753</f>
        <v>60</v>
      </c>
      <c r="D1753" s="11">
        <f t="shared" si="27"/>
        <v>51.525423728813557</v>
      </c>
      <c r="E1753" s="11">
        <v>45.6</v>
      </c>
      <c r="F1753" s="11">
        <v>42.9</v>
      </c>
    </row>
    <row r="1754" spans="1:6" x14ac:dyDescent="0.15">
      <c r="A1754" s="8">
        <v>2016</v>
      </c>
      <c r="B1754" s="9">
        <v>42623</v>
      </c>
      <c r="C1754" s="10">
        <f>VLOOKUP(A1754,_data_elections!$A:$B,2,0)-B1754</f>
        <v>59</v>
      </c>
      <c r="D1754" s="11">
        <f t="shared" si="27"/>
        <v>51.525423728813557</v>
      </c>
      <c r="E1754" s="11">
        <v>45.6</v>
      </c>
      <c r="F1754" s="11">
        <v>42.9</v>
      </c>
    </row>
    <row r="1755" spans="1:6" x14ac:dyDescent="0.15">
      <c r="A1755" s="8">
        <v>2016</v>
      </c>
      <c r="B1755" s="9">
        <v>42624</v>
      </c>
      <c r="C1755" s="10">
        <f>VLOOKUP(A1755,_data_elections!$A:$B,2,0)-B1755</f>
        <v>58</v>
      </c>
      <c r="D1755" s="11">
        <f t="shared" si="27"/>
        <v>51.743532058492683</v>
      </c>
      <c r="E1755" s="11">
        <v>46</v>
      </c>
      <c r="F1755" s="11">
        <v>42.9</v>
      </c>
    </row>
    <row r="1756" spans="1:6" x14ac:dyDescent="0.15">
      <c r="A1756" s="8">
        <v>2016</v>
      </c>
      <c r="B1756" s="9">
        <v>42625</v>
      </c>
      <c r="C1756" s="10">
        <f>VLOOKUP(A1756,_data_elections!$A:$B,2,0)-B1756</f>
        <v>57</v>
      </c>
      <c r="D1756" s="11">
        <f t="shared" si="27"/>
        <v>51.573033707865164</v>
      </c>
      <c r="E1756" s="11">
        <v>45.9</v>
      </c>
      <c r="F1756" s="11">
        <v>43.1</v>
      </c>
    </row>
    <row r="1757" spans="1:6" x14ac:dyDescent="0.15">
      <c r="A1757" s="8">
        <v>2016</v>
      </c>
      <c r="B1757" s="9">
        <v>42626</v>
      </c>
      <c r="C1757" s="10">
        <f>VLOOKUP(A1757,_data_elections!$A:$B,2,0)-B1757</f>
        <v>56</v>
      </c>
      <c r="D1757" s="11">
        <f t="shared" si="27"/>
        <v>51.345291479820631</v>
      </c>
      <c r="E1757" s="11">
        <v>45.8</v>
      </c>
      <c r="F1757" s="11">
        <v>43.4</v>
      </c>
    </row>
    <row r="1758" spans="1:6" x14ac:dyDescent="0.15">
      <c r="A1758" s="8">
        <v>2016</v>
      </c>
      <c r="B1758" s="9">
        <v>42627</v>
      </c>
      <c r="C1758" s="10">
        <f>VLOOKUP(A1758,_data_elections!$A:$B,2,0)-B1758</f>
        <v>55</v>
      </c>
      <c r="D1758" s="11">
        <f t="shared" si="27"/>
        <v>51.279199110122356</v>
      </c>
      <c r="E1758" s="11">
        <v>46.1</v>
      </c>
      <c r="F1758" s="11">
        <v>43.8</v>
      </c>
    </row>
    <row r="1759" spans="1:6" x14ac:dyDescent="0.15">
      <c r="A1759" s="8">
        <v>2016</v>
      </c>
      <c r="B1759" s="9">
        <v>42628</v>
      </c>
      <c r="C1759" s="10">
        <f>VLOOKUP(A1759,_data_elections!$A:$B,2,0)-B1759</f>
        <v>54</v>
      </c>
      <c r="D1759" s="11">
        <f t="shared" si="27"/>
        <v>50.834260289210235</v>
      </c>
      <c r="E1759" s="11">
        <v>45.7</v>
      </c>
      <c r="F1759" s="11">
        <v>44.2</v>
      </c>
    </row>
    <row r="1760" spans="1:6" x14ac:dyDescent="0.15">
      <c r="A1760" s="8">
        <v>2016</v>
      </c>
      <c r="B1760" s="9">
        <v>42629</v>
      </c>
      <c r="C1760" s="10">
        <f>VLOOKUP(A1760,_data_elections!$A:$B,2,0)-B1760</f>
        <v>53</v>
      </c>
      <c r="D1760" s="11">
        <f t="shared" si="27"/>
        <v>50.834260289210235</v>
      </c>
      <c r="E1760" s="11">
        <v>45.7</v>
      </c>
      <c r="F1760" s="11">
        <v>44.2</v>
      </c>
    </row>
    <row r="1761" spans="1:6" x14ac:dyDescent="0.15">
      <c r="A1761" s="8">
        <v>2016</v>
      </c>
      <c r="B1761" s="9">
        <v>42630</v>
      </c>
      <c r="C1761" s="10">
        <f>VLOOKUP(A1761,_data_elections!$A:$B,2,0)-B1761</f>
        <v>52</v>
      </c>
      <c r="D1761" s="11">
        <f t="shared" si="27"/>
        <v>50.563063063063062</v>
      </c>
      <c r="E1761" s="11">
        <v>44.9</v>
      </c>
      <c r="F1761" s="11">
        <v>43.9</v>
      </c>
    </row>
    <row r="1762" spans="1:6" x14ac:dyDescent="0.15">
      <c r="A1762" s="8">
        <v>2016</v>
      </c>
      <c r="B1762" s="9">
        <v>42631</v>
      </c>
      <c r="C1762" s="10">
        <f>VLOOKUP(A1762,_data_elections!$A:$B,2,0)-B1762</f>
        <v>51</v>
      </c>
      <c r="D1762" s="11">
        <f t="shared" si="27"/>
        <v>50.506186726659166</v>
      </c>
      <c r="E1762" s="11">
        <v>44.9</v>
      </c>
      <c r="F1762" s="11">
        <v>44</v>
      </c>
    </row>
    <row r="1763" spans="1:6" x14ac:dyDescent="0.15">
      <c r="A1763" s="8">
        <v>2016</v>
      </c>
      <c r="B1763" s="9">
        <v>42632</v>
      </c>
      <c r="C1763" s="10">
        <f>VLOOKUP(A1763,_data_elections!$A:$B,2,0)-B1763</f>
        <v>50</v>
      </c>
      <c r="D1763" s="11">
        <f t="shared" si="27"/>
        <v>50.506186726659166</v>
      </c>
      <c r="E1763" s="11">
        <v>44.9</v>
      </c>
      <c r="F1763" s="11">
        <v>44</v>
      </c>
    </row>
    <row r="1764" spans="1:6" x14ac:dyDescent="0.15">
      <c r="A1764" s="8">
        <v>2016</v>
      </c>
      <c r="B1764" s="9">
        <v>42633</v>
      </c>
      <c r="C1764" s="10">
        <f>VLOOKUP(A1764,_data_elections!$A:$B,2,0)-B1764</f>
        <v>49</v>
      </c>
      <c r="D1764" s="11">
        <f t="shared" si="27"/>
        <v>50.727883538633819</v>
      </c>
      <c r="E1764" s="11">
        <v>45.3</v>
      </c>
      <c r="F1764" s="11">
        <v>44</v>
      </c>
    </row>
    <row r="1765" spans="1:6" x14ac:dyDescent="0.15">
      <c r="A1765" s="8">
        <v>2016</v>
      </c>
      <c r="B1765" s="9">
        <v>42634</v>
      </c>
      <c r="C1765" s="10">
        <f>VLOOKUP(A1765,_data_elections!$A:$B,2,0)-B1765</f>
        <v>48</v>
      </c>
      <c r="D1765" s="11">
        <f t="shared" si="27"/>
        <v>51.068616422947123</v>
      </c>
      <c r="E1765" s="11">
        <v>45.4</v>
      </c>
      <c r="F1765" s="11">
        <v>43.5</v>
      </c>
    </row>
    <row r="1766" spans="1:6" x14ac:dyDescent="0.15">
      <c r="A1766" s="8">
        <v>2016</v>
      </c>
      <c r="B1766" s="9">
        <v>42635</v>
      </c>
      <c r="C1766" s="10">
        <f>VLOOKUP(A1766,_data_elections!$A:$B,2,0)-B1766</f>
        <v>47</v>
      </c>
      <c r="D1766" s="11">
        <f t="shared" si="27"/>
        <v>51.454138702460853</v>
      </c>
      <c r="E1766" s="11">
        <v>46</v>
      </c>
      <c r="F1766" s="11">
        <v>43.4</v>
      </c>
    </row>
    <row r="1767" spans="1:6" x14ac:dyDescent="0.15">
      <c r="A1767" s="8">
        <v>2016</v>
      </c>
      <c r="B1767" s="9">
        <v>42636</v>
      </c>
      <c r="C1767" s="10">
        <f>VLOOKUP(A1767,_data_elections!$A:$B,2,0)-B1767</f>
        <v>46</v>
      </c>
      <c r="D1767" s="11">
        <f t="shared" si="27"/>
        <v>51.677852348993291</v>
      </c>
      <c r="E1767" s="11">
        <v>46.2</v>
      </c>
      <c r="F1767" s="11">
        <v>43.2</v>
      </c>
    </row>
    <row r="1768" spans="1:6" x14ac:dyDescent="0.15">
      <c r="A1768" s="8">
        <v>2016</v>
      </c>
      <c r="B1768" s="9">
        <v>42637</v>
      </c>
      <c r="C1768" s="10">
        <f>VLOOKUP(A1768,_data_elections!$A:$B,2,0)-B1768</f>
        <v>45</v>
      </c>
      <c r="D1768" s="11">
        <f t="shared" si="27"/>
        <v>51.677852348993291</v>
      </c>
      <c r="E1768" s="11">
        <v>46.2</v>
      </c>
      <c r="F1768" s="11">
        <v>43.2</v>
      </c>
    </row>
    <row r="1769" spans="1:6" x14ac:dyDescent="0.15">
      <c r="A1769" s="8">
        <v>2016</v>
      </c>
      <c r="B1769" s="9">
        <v>42638</v>
      </c>
      <c r="C1769" s="10">
        <f>VLOOKUP(A1769,_data_elections!$A:$B,2,0)-B1769</f>
        <v>44</v>
      </c>
      <c r="D1769" s="11">
        <f t="shared" si="27"/>
        <v>51.724137931034477</v>
      </c>
      <c r="E1769" s="11">
        <v>46.5</v>
      </c>
      <c r="F1769" s="11">
        <v>43.4</v>
      </c>
    </row>
    <row r="1770" spans="1:6" x14ac:dyDescent="0.15">
      <c r="A1770" s="8">
        <v>2016</v>
      </c>
      <c r="B1770" s="9">
        <v>42639</v>
      </c>
      <c r="C1770" s="10">
        <f>VLOOKUP(A1770,_data_elections!$A:$B,2,0)-B1770</f>
        <v>43</v>
      </c>
      <c r="D1770" s="11">
        <f t="shared" si="27"/>
        <v>51.265126512651257</v>
      </c>
      <c r="E1770" s="11">
        <v>46.6</v>
      </c>
      <c r="F1770" s="11">
        <v>44.3</v>
      </c>
    </row>
    <row r="1771" spans="1:6" x14ac:dyDescent="0.15">
      <c r="A1771" s="8">
        <v>2016</v>
      </c>
      <c r="B1771" s="9">
        <v>42640</v>
      </c>
      <c r="C1771" s="10">
        <f>VLOOKUP(A1771,_data_elections!$A:$B,2,0)-B1771</f>
        <v>42</v>
      </c>
      <c r="D1771" s="11">
        <f t="shared" si="27"/>
        <v>51.318681318681328</v>
      </c>
      <c r="E1771" s="11">
        <v>46.7</v>
      </c>
      <c r="F1771" s="11">
        <v>44.3</v>
      </c>
    </row>
    <row r="1772" spans="1:6" x14ac:dyDescent="0.15">
      <c r="A1772" s="8">
        <v>2016</v>
      </c>
      <c r="B1772" s="9">
        <v>42641</v>
      </c>
      <c r="C1772" s="10">
        <f>VLOOKUP(A1772,_data_elections!$A:$B,2,0)-B1772</f>
        <v>41</v>
      </c>
      <c r="D1772" s="11">
        <f t="shared" si="27"/>
        <v>51.633986928104584</v>
      </c>
      <c r="E1772" s="11">
        <v>47.4</v>
      </c>
      <c r="F1772" s="11">
        <v>44.4</v>
      </c>
    </row>
    <row r="1773" spans="1:6" x14ac:dyDescent="0.15">
      <c r="A1773" s="8">
        <v>2016</v>
      </c>
      <c r="B1773" s="9">
        <v>42642</v>
      </c>
      <c r="C1773" s="10">
        <f>VLOOKUP(A1773,_data_elections!$A:$B,2,0)-B1773</f>
        <v>40</v>
      </c>
      <c r="D1773" s="11">
        <f t="shared" si="27"/>
        <v>51.633986928104584</v>
      </c>
      <c r="E1773" s="11">
        <v>47.4</v>
      </c>
      <c r="F1773" s="11">
        <v>44.4</v>
      </c>
    </row>
    <row r="1774" spans="1:6" x14ac:dyDescent="0.15">
      <c r="A1774" s="8">
        <v>2016</v>
      </c>
      <c r="B1774" s="9">
        <v>42643</v>
      </c>
      <c r="C1774" s="10">
        <f>VLOOKUP(A1774,_data_elections!$A:$B,2,0)-B1774</f>
        <v>39</v>
      </c>
      <c r="D1774" s="11">
        <f t="shared" si="27"/>
        <v>51.686615886833508</v>
      </c>
      <c r="E1774" s="11">
        <v>47.5</v>
      </c>
      <c r="F1774" s="11">
        <v>44.4</v>
      </c>
    </row>
    <row r="1775" spans="1:6" x14ac:dyDescent="0.15">
      <c r="A1775" s="8">
        <v>2016</v>
      </c>
      <c r="B1775" s="9">
        <v>42644</v>
      </c>
      <c r="C1775" s="10">
        <f>VLOOKUP(A1775,_data_elections!$A:$B,2,0)-B1775</f>
        <v>38</v>
      </c>
      <c r="D1775" s="11">
        <f t="shared" si="27"/>
        <v>51.465798045602604</v>
      </c>
      <c r="E1775" s="11">
        <v>47.4</v>
      </c>
      <c r="F1775" s="11">
        <v>44.7</v>
      </c>
    </row>
    <row r="1776" spans="1:6" x14ac:dyDescent="0.15">
      <c r="A1776" s="8">
        <v>2016</v>
      </c>
      <c r="B1776" s="9">
        <v>42645</v>
      </c>
      <c r="C1776" s="10">
        <f>VLOOKUP(A1776,_data_elections!$A:$B,2,0)-B1776</f>
        <v>37</v>
      </c>
      <c r="D1776" s="11">
        <f t="shared" si="27"/>
        <v>51.351351351351347</v>
      </c>
      <c r="E1776" s="11">
        <v>47.5</v>
      </c>
      <c r="F1776" s="11">
        <v>45</v>
      </c>
    </row>
    <row r="1777" spans="1:6" x14ac:dyDescent="0.15">
      <c r="A1777" s="8">
        <v>2016</v>
      </c>
      <c r="B1777" s="9">
        <v>42646</v>
      </c>
      <c r="C1777" s="10">
        <f>VLOOKUP(A1777,_data_elections!$A:$B,2,0)-B1777</f>
        <v>36</v>
      </c>
      <c r="D1777" s="11">
        <f t="shared" si="27"/>
        <v>51.731601731601728</v>
      </c>
      <c r="E1777" s="11">
        <v>47.8</v>
      </c>
      <c r="F1777" s="11">
        <v>44.6</v>
      </c>
    </row>
    <row r="1778" spans="1:6" x14ac:dyDescent="0.15">
      <c r="A1778" s="8">
        <v>2016</v>
      </c>
      <c r="B1778" s="9">
        <v>42647</v>
      </c>
      <c r="C1778" s="10">
        <f>VLOOKUP(A1778,_data_elections!$A:$B,2,0)-B1778</f>
        <v>35</v>
      </c>
      <c r="D1778" s="11">
        <f t="shared" si="27"/>
        <v>52.056277056277054</v>
      </c>
      <c r="E1778" s="11">
        <v>48.1</v>
      </c>
      <c r="F1778" s="11">
        <v>44.3</v>
      </c>
    </row>
    <row r="1779" spans="1:6" x14ac:dyDescent="0.15">
      <c r="A1779" s="8">
        <v>2016</v>
      </c>
      <c r="B1779" s="9">
        <v>42648</v>
      </c>
      <c r="C1779" s="10">
        <f>VLOOKUP(A1779,_data_elections!$A:$B,2,0)-B1779</f>
        <v>34</v>
      </c>
      <c r="D1779" s="11">
        <f t="shared" si="27"/>
        <v>52.112676056338024</v>
      </c>
      <c r="E1779" s="11">
        <v>48.1</v>
      </c>
      <c r="F1779" s="11">
        <v>44.2</v>
      </c>
    </row>
    <row r="1780" spans="1:6" x14ac:dyDescent="0.15">
      <c r="A1780" s="8">
        <v>2016</v>
      </c>
      <c r="B1780" s="9">
        <v>42649</v>
      </c>
      <c r="C1780" s="10">
        <f>VLOOKUP(A1780,_data_elections!$A:$B,2,0)-B1780</f>
        <v>33</v>
      </c>
      <c r="D1780" s="11">
        <f t="shared" si="27"/>
        <v>52.230685527747546</v>
      </c>
      <c r="E1780" s="11">
        <v>48</v>
      </c>
      <c r="F1780" s="11">
        <v>43.9</v>
      </c>
    </row>
    <row r="1781" spans="1:6" x14ac:dyDescent="0.15">
      <c r="A1781" s="8">
        <v>2016</v>
      </c>
      <c r="B1781" s="9">
        <v>42650</v>
      </c>
      <c r="C1781" s="10">
        <f>VLOOKUP(A1781,_data_elections!$A:$B,2,0)-B1781</f>
        <v>32</v>
      </c>
      <c r="D1781" s="11">
        <f t="shared" si="27"/>
        <v>52.596685082872931</v>
      </c>
      <c r="E1781" s="11">
        <v>47.6</v>
      </c>
      <c r="F1781" s="11">
        <v>42.9</v>
      </c>
    </row>
    <row r="1782" spans="1:6" x14ac:dyDescent="0.15">
      <c r="A1782" s="8">
        <v>2016</v>
      </c>
      <c r="B1782" s="9">
        <v>42651</v>
      </c>
      <c r="C1782" s="10">
        <f>VLOOKUP(A1782,_data_elections!$A:$B,2,0)-B1782</f>
        <v>31</v>
      </c>
      <c r="D1782" s="11">
        <f t="shared" si="27"/>
        <v>52.544247787610622</v>
      </c>
      <c r="E1782" s="11">
        <v>47.5</v>
      </c>
      <c r="F1782" s="11">
        <v>42.9</v>
      </c>
    </row>
    <row r="1783" spans="1:6" x14ac:dyDescent="0.15">
      <c r="A1783" s="8">
        <v>2016</v>
      </c>
      <c r="B1783" s="9">
        <v>42652</v>
      </c>
      <c r="C1783" s="10">
        <f>VLOOKUP(A1783,_data_elections!$A:$B,2,0)-B1783</f>
        <v>30</v>
      </c>
      <c r="D1783" s="11">
        <f t="shared" si="27"/>
        <v>52.544247787610622</v>
      </c>
      <c r="E1783" s="11">
        <v>47.5</v>
      </c>
      <c r="F1783" s="11">
        <v>42.9</v>
      </c>
    </row>
    <row r="1784" spans="1:6" x14ac:dyDescent="0.15">
      <c r="A1784" s="8">
        <v>2016</v>
      </c>
      <c r="B1784" s="9">
        <v>42653</v>
      </c>
      <c r="C1784" s="10">
        <f>VLOOKUP(A1784,_data_elections!$A:$B,2,0)-B1784</f>
        <v>29</v>
      </c>
      <c r="D1784" s="11">
        <f t="shared" si="27"/>
        <v>53.222222222222214</v>
      </c>
      <c r="E1784" s="11">
        <v>47.9</v>
      </c>
      <c r="F1784" s="11">
        <v>42.1</v>
      </c>
    </row>
    <row r="1785" spans="1:6" x14ac:dyDescent="0.15">
      <c r="A1785" s="8">
        <v>2016</v>
      </c>
      <c r="B1785" s="9">
        <v>42654</v>
      </c>
      <c r="C1785" s="10">
        <f>VLOOKUP(A1785,_data_elections!$A:$B,2,0)-B1785</f>
        <v>28</v>
      </c>
      <c r="D1785" s="11">
        <f t="shared" si="27"/>
        <v>53.340757238307347</v>
      </c>
      <c r="E1785" s="11">
        <v>47.9</v>
      </c>
      <c r="F1785" s="11">
        <v>41.9</v>
      </c>
    </row>
    <row r="1786" spans="1:6" x14ac:dyDescent="0.15">
      <c r="A1786" s="8">
        <v>2016</v>
      </c>
      <c r="B1786" s="9">
        <v>42655</v>
      </c>
      <c r="C1786" s="10">
        <f>VLOOKUP(A1786,_data_elections!$A:$B,2,0)-B1786</f>
        <v>27</v>
      </c>
      <c r="D1786" s="11">
        <f t="shared" si="27"/>
        <v>53.452115812917597</v>
      </c>
      <c r="E1786" s="11">
        <v>48</v>
      </c>
      <c r="F1786" s="11">
        <v>41.8</v>
      </c>
    </row>
    <row r="1787" spans="1:6" x14ac:dyDescent="0.15">
      <c r="A1787" s="8">
        <v>2016</v>
      </c>
      <c r="B1787" s="9">
        <v>42656</v>
      </c>
      <c r="C1787" s="10">
        <f>VLOOKUP(A1787,_data_elections!$A:$B,2,0)-B1787</f>
        <v>26</v>
      </c>
      <c r="D1787" s="11">
        <f t="shared" si="27"/>
        <v>53.743016759776538</v>
      </c>
      <c r="E1787" s="11">
        <v>48.1</v>
      </c>
      <c r="F1787" s="11">
        <v>41.4</v>
      </c>
    </row>
    <row r="1788" spans="1:6" x14ac:dyDescent="0.15">
      <c r="A1788" s="8">
        <v>2016</v>
      </c>
      <c r="B1788" s="9">
        <v>42657</v>
      </c>
      <c r="C1788" s="10">
        <f>VLOOKUP(A1788,_data_elections!$A:$B,2,0)-B1788</f>
        <v>25</v>
      </c>
      <c r="D1788" s="11">
        <f t="shared" si="27"/>
        <v>53.743016759776538</v>
      </c>
      <c r="E1788" s="11">
        <v>48.1</v>
      </c>
      <c r="F1788" s="11">
        <v>41.4</v>
      </c>
    </row>
    <row r="1789" spans="1:6" x14ac:dyDescent="0.15">
      <c r="A1789" s="8">
        <v>2016</v>
      </c>
      <c r="B1789" s="9">
        <v>42658</v>
      </c>
      <c r="C1789" s="10">
        <f>VLOOKUP(A1789,_data_elections!$A:$B,2,0)-B1789</f>
        <v>24</v>
      </c>
      <c r="D1789" s="11">
        <f t="shared" si="27"/>
        <v>53.743016759776538</v>
      </c>
      <c r="E1789" s="11">
        <v>48.1</v>
      </c>
      <c r="F1789" s="11">
        <v>41.4</v>
      </c>
    </row>
    <row r="1790" spans="1:6" x14ac:dyDescent="0.15">
      <c r="A1790" s="8">
        <v>2016</v>
      </c>
      <c r="B1790" s="9">
        <v>42659</v>
      </c>
      <c r="C1790" s="10">
        <f>VLOOKUP(A1790,_data_elections!$A:$B,2,0)-B1790</f>
        <v>23</v>
      </c>
      <c r="D1790" s="11">
        <f t="shared" si="27"/>
        <v>53.058954393770854</v>
      </c>
      <c r="E1790" s="11">
        <v>47.7</v>
      </c>
      <c r="F1790" s="11">
        <v>42.2</v>
      </c>
    </row>
    <row r="1791" spans="1:6" x14ac:dyDescent="0.15">
      <c r="A1791" s="8">
        <v>2016</v>
      </c>
      <c r="B1791" s="9">
        <v>42660</v>
      </c>
      <c r="C1791" s="10">
        <f>VLOOKUP(A1791,_data_elections!$A:$B,2,0)-B1791</f>
        <v>22</v>
      </c>
      <c r="D1791" s="11">
        <f t="shared" si="27"/>
        <v>53.863134657836639</v>
      </c>
      <c r="E1791" s="11">
        <v>48.8</v>
      </c>
      <c r="F1791" s="11">
        <v>41.8</v>
      </c>
    </row>
    <row r="1792" spans="1:6" x14ac:dyDescent="0.15">
      <c r="A1792" s="8">
        <v>2016</v>
      </c>
      <c r="B1792" s="9">
        <v>42661</v>
      </c>
      <c r="C1792" s="10">
        <f>VLOOKUP(A1792,_data_elections!$A:$B,2,0)-B1792</f>
        <v>21</v>
      </c>
      <c r="D1792" s="11">
        <f t="shared" si="27"/>
        <v>53.905390539053897</v>
      </c>
      <c r="E1792" s="11">
        <v>49</v>
      </c>
      <c r="F1792" s="11">
        <v>41.9</v>
      </c>
    </row>
    <row r="1793" spans="1:6" x14ac:dyDescent="0.15">
      <c r="A1793" s="8">
        <v>2016</v>
      </c>
      <c r="B1793" s="9">
        <v>42662</v>
      </c>
      <c r="C1793" s="10">
        <f>VLOOKUP(A1793,_data_elections!$A:$B,2,0)-B1793</f>
        <v>20</v>
      </c>
      <c r="D1793" s="11">
        <f t="shared" si="27"/>
        <v>53.583241455347299</v>
      </c>
      <c r="E1793" s="11">
        <v>48.6</v>
      </c>
      <c r="F1793" s="11">
        <v>42.1</v>
      </c>
    </row>
    <row r="1794" spans="1:6" x14ac:dyDescent="0.15">
      <c r="A1794" s="8">
        <v>2016</v>
      </c>
      <c r="B1794" s="9">
        <v>42663</v>
      </c>
      <c r="C1794" s="10">
        <f>VLOOKUP(A1794,_data_elections!$A:$B,2,0)-B1794</f>
        <v>19</v>
      </c>
      <c r="D1794" s="11">
        <f t="shared" ref="D1794:D1813" si="28">E1794/(E1794+F1794)*100</f>
        <v>53.532008830022079</v>
      </c>
      <c r="E1794" s="11">
        <v>48.5</v>
      </c>
      <c r="F1794" s="11">
        <v>42.1</v>
      </c>
    </row>
    <row r="1795" spans="1:6" x14ac:dyDescent="0.15">
      <c r="A1795" s="8">
        <v>2016</v>
      </c>
      <c r="B1795" s="9">
        <v>42664</v>
      </c>
      <c r="C1795" s="10">
        <f>VLOOKUP(A1795,_data_elections!$A:$B,2,0)-B1795</f>
        <v>18</v>
      </c>
      <c r="D1795" s="11">
        <f t="shared" si="28"/>
        <v>53.44444444444445</v>
      </c>
      <c r="E1795" s="11">
        <v>48.1</v>
      </c>
      <c r="F1795" s="11">
        <v>41.9</v>
      </c>
    </row>
    <row r="1796" spans="1:6" x14ac:dyDescent="0.15">
      <c r="A1796" s="8">
        <v>2016</v>
      </c>
      <c r="B1796" s="9">
        <v>42665</v>
      </c>
      <c r="C1796" s="10">
        <f>VLOOKUP(A1796,_data_elections!$A:$B,2,0)-B1796</f>
        <v>17</v>
      </c>
      <c r="D1796" s="11">
        <f t="shared" si="28"/>
        <v>53.392658509454947</v>
      </c>
      <c r="E1796" s="11">
        <v>48</v>
      </c>
      <c r="F1796" s="11">
        <v>41.9</v>
      </c>
    </row>
    <row r="1797" spans="1:6" x14ac:dyDescent="0.15">
      <c r="A1797" s="8">
        <v>2016</v>
      </c>
      <c r="B1797" s="9">
        <v>42666</v>
      </c>
      <c r="C1797" s="10">
        <f>VLOOKUP(A1797,_data_elections!$A:$B,2,0)-B1797</f>
        <v>16</v>
      </c>
      <c r="D1797" s="11">
        <f t="shared" si="28"/>
        <v>53.281423804226911</v>
      </c>
      <c r="E1797" s="11">
        <v>47.9</v>
      </c>
      <c r="F1797" s="11">
        <v>42</v>
      </c>
    </row>
    <row r="1798" spans="1:6" x14ac:dyDescent="0.15">
      <c r="A1798" s="8">
        <v>2016</v>
      </c>
      <c r="B1798" s="9">
        <v>42667</v>
      </c>
      <c r="C1798" s="10">
        <f>VLOOKUP(A1798,_data_elections!$A:$B,2,0)-B1798</f>
        <v>15</v>
      </c>
      <c r="D1798" s="11">
        <f t="shared" si="28"/>
        <v>53.052164261931189</v>
      </c>
      <c r="E1798" s="11">
        <v>47.8</v>
      </c>
      <c r="F1798" s="11">
        <v>42.3</v>
      </c>
    </row>
    <row r="1799" spans="1:6" x14ac:dyDescent="0.15">
      <c r="A1799" s="8">
        <v>2016</v>
      </c>
      <c r="B1799" s="9">
        <v>42668</v>
      </c>
      <c r="C1799" s="10">
        <f>VLOOKUP(A1799,_data_elections!$A:$B,2,0)-B1799</f>
        <v>14</v>
      </c>
      <c r="D1799" s="11">
        <f t="shared" si="28"/>
        <v>52.786885245901637</v>
      </c>
      <c r="E1799" s="11">
        <v>48.3</v>
      </c>
      <c r="F1799" s="11">
        <v>43.2</v>
      </c>
    </row>
    <row r="1800" spans="1:6" x14ac:dyDescent="0.15">
      <c r="A1800" s="8">
        <v>2016</v>
      </c>
      <c r="B1800" s="9">
        <v>42669</v>
      </c>
      <c r="C1800" s="10">
        <f>VLOOKUP(A1800,_data_elections!$A:$B,2,0)-B1800</f>
        <v>13</v>
      </c>
      <c r="D1800" s="11">
        <f t="shared" si="28"/>
        <v>52.954048140043767</v>
      </c>
      <c r="E1800" s="11">
        <v>48.4</v>
      </c>
      <c r="F1800" s="11">
        <v>43</v>
      </c>
    </row>
    <row r="1801" spans="1:6" x14ac:dyDescent="0.15">
      <c r="A1801" s="8">
        <v>2016</v>
      </c>
      <c r="B1801" s="9">
        <v>42670</v>
      </c>
      <c r="C1801" s="10">
        <f>VLOOKUP(A1801,_data_elections!$A:$B,2,0)-B1801</f>
        <v>12</v>
      </c>
      <c r="D1801" s="11">
        <f t="shared" si="28"/>
        <v>53.111111111111107</v>
      </c>
      <c r="E1801" s="11">
        <v>47.8</v>
      </c>
      <c r="F1801" s="11">
        <v>42.2</v>
      </c>
    </row>
    <row r="1802" spans="1:6" x14ac:dyDescent="0.15">
      <c r="A1802" s="8">
        <v>2016</v>
      </c>
      <c r="B1802" s="9">
        <v>42671</v>
      </c>
      <c r="C1802" s="10">
        <f>VLOOKUP(A1802,_data_elections!$A:$B,2,0)-B1802</f>
        <v>11</v>
      </c>
      <c r="D1802" s="11">
        <f t="shared" si="28"/>
        <v>52.566964285714292</v>
      </c>
      <c r="E1802" s="11">
        <v>47.1</v>
      </c>
      <c r="F1802" s="11">
        <v>42.5</v>
      </c>
    </row>
    <row r="1803" spans="1:6" x14ac:dyDescent="0.15">
      <c r="A1803" s="8">
        <v>2016</v>
      </c>
      <c r="B1803" s="9">
        <v>42672</v>
      </c>
      <c r="C1803" s="10">
        <f>VLOOKUP(A1803,_data_elections!$A:$B,2,0)-B1803</f>
        <v>10</v>
      </c>
      <c r="D1803" s="11">
        <f t="shared" si="28"/>
        <v>52.566964285714292</v>
      </c>
      <c r="E1803" s="11">
        <v>47.1</v>
      </c>
      <c r="F1803" s="11">
        <v>42.5</v>
      </c>
    </row>
    <row r="1804" spans="1:6" x14ac:dyDescent="0.15">
      <c r="A1804" s="8">
        <v>2016</v>
      </c>
      <c r="B1804" s="9">
        <v>42673</v>
      </c>
      <c r="C1804" s="10">
        <f>VLOOKUP(A1804,_data_elections!$A:$B,2,0)-B1804</f>
        <v>9</v>
      </c>
      <c r="D1804" s="11">
        <f t="shared" si="28"/>
        <v>52.365236523652356</v>
      </c>
      <c r="E1804" s="11">
        <v>47.6</v>
      </c>
      <c r="F1804" s="11">
        <v>43.3</v>
      </c>
    </row>
    <row r="1805" spans="1:6" x14ac:dyDescent="0.15">
      <c r="A1805" s="8">
        <v>2016</v>
      </c>
      <c r="B1805" s="9">
        <v>42674</v>
      </c>
      <c r="C1805" s="10">
        <f>VLOOKUP(A1805,_data_elections!$A:$B,2,0)-B1805</f>
        <v>8</v>
      </c>
      <c r="D1805" s="11">
        <f t="shared" si="28"/>
        <v>51.66846071044133</v>
      </c>
      <c r="E1805" s="11">
        <v>48</v>
      </c>
      <c r="F1805" s="11">
        <v>44.9</v>
      </c>
    </row>
    <row r="1806" spans="1:6" x14ac:dyDescent="0.15">
      <c r="A1806" s="8">
        <v>2016</v>
      </c>
      <c r="B1806" s="9">
        <v>42675</v>
      </c>
      <c r="C1806" s="10">
        <f>VLOOKUP(A1806,_data_elections!$A:$B,2,0)-B1806</f>
        <v>7</v>
      </c>
      <c r="D1806" s="11">
        <f t="shared" si="28"/>
        <v>51.185344827586206</v>
      </c>
      <c r="E1806" s="11">
        <v>47.5</v>
      </c>
      <c r="F1806" s="11">
        <v>45.3</v>
      </c>
    </row>
    <row r="1807" spans="1:6" x14ac:dyDescent="0.15">
      <c r="A1807" s="8">
        <v>2016</v>
      </c>
      <c r="B1807" s="9">
        <v>42676</v>
      </c>
      <c r="C1807" s="10">
        <f>VLOOKUP(A1807,_data_elections!$A:$B,2,0)-B1807</f>
        <v>6</v>
      </c>
      <c r="D1807" s="11">
        <f t="shared" si="28"/>
        <v>50.920910075839657</v>
      </c>
      <c r="E1807" s="11">
        <v>47</v>
      </c>
      <c r="F1807" s="11">
        <v>45.3</v>
      </c>
    </row>
    <row r="1808" spans="1:6" x14ac:dyDescent="0.15">
      <c r="A1808" s="8">
        <v>2016</v>
      </c>
      <c r="B1808" s="9">
        <v>42677</v>
      </c>
      <c r="C1808" s="10">
        <f>VLOOKUP(A1808,_data_elections!$A:$B,2,0)-B1808</f>
        <v>5</v>
      </c>
      <c r="D1808" s="11">
        <f t="shared" si="28"/>
        <v>50.707290533188242</v>
      </c>
      <c r="E1808" s="11">
        <v>46.6</v>
      </c>
      <c r="F1808" s="11">
        <v>45.3</v>
      </c>
    </row>
    <row r="1809" spans="1:6" x14ac:dyDescent="0.15">
      <c r="A1809" s="8">
        <v>2016</v>
      </c>
      <c r="B1809" s="9">
        <v>42678</v>
      </c>
      <c r="C1809" s="10">
        <f>VLOOKUP(A1809,_data_elections!$A:$B,2,0)-B1809</f>
        <v>4</v>
      </c>
      <c r="D1809" s="11">
        <f t="shared" si="28"/>
        <v>50.877192982456144</v>
      </c>
      <c r="E1809" s="11">
        <v>46.4</v>
      </c>
      <c r="F1809" s="11">
        <v>44.8</v>
      </c>
    </row>
    <row r="1810" spans="1:6" x14ac:dyDescent="0.15">
      <c r="A1810" s="8">
        <v>2016</v>
      </c>
      <c r="B1810" s="9">
        <v>42679</v>
      </c>
      <c r="C1810" s="10">
        <f>VLOOKUP(A1810,_data_elections!$A:$B,2,0)-B1810</f>
        <v>3</v>
      </c>
      <c r="D1810" s="11">
        <f t="shared" si="28"/>
        <v>50.819672131147541</v>
      </c>
      <c r="E1810" s="11">
        <v>46.5</v>
      </c>
      <c r="F1810" s="11">
        <v>45</v>
      </c>
    </row>
    <row r="1811" spans="1:6" x14ac:dyDescent="0.15">
      <c r="A1811" s="8">
        <v>2016</v>
      </c>
      <c r="B1811" s="9">
        <v>42680</v>
      </c>
      <c r="C1811" s="10">
        <f>VLOOKUP(A1811,_data_elections!$A:$B,2,0)-B1811</f>
        <v>2</v>
      </c>
      <c r="D1811" s="11">
        <f t="shared" si="28"/>
        <v>50.984682713347915</v>
      </c>
      <c r="E1811" s="11">
        <v>46.6</v>
      </c>
      <c r="F1811" s="11">
        <v>44.8</v>
      </c>
    </row>
    <row r="1812" spans="1:6" x14ac:dyDescent="0.15">
      <c r="A1812" s="8">
        <v>2016</v>
      </c>
      <c r="B1812" s="9">
        <v>42681</v>
      </c>
      <c r="C1812" s="10">
        <f>VLOOKUP(A1812,_data_elections!$A:$B,2,0)-B1812</f>
        <v>1</v>
      </c>
      <c r="D1812" s="11">
        <f t="shared" si="28"/>
        <v>51.762114537444937</v>
      </c>
      <c r="E1812" s="11">
        <v>47</v>
      </c>
      <c r="F1812" s="11">
        <v>43.8</v>
      </c>
    </row>
    <row r="1813" spans="1:6" x14ac:dyDescent="0.15">
      <c r="A1813" s="8">
        <v>2016</v>
      </c>
      <c r="B1813" s="9">
        <v>42682</v>
      </c>
      <c r="C1813" s="10">
        <f>VLOOKUP(A1813,_data_elections!$A:$B,2,0)-B1813</f>
        <v>0</v>
      </c>
      <c r="D1813" s="11">
        <f t="shared" si="28"/>
        <v>51.769911504424769</v>
      </c>
      <c r="E1813" s="11">
        <v>46.8</v>
      </c>
      <c r="F1813" s="11">
        <v>43.6</v>
      </c>
    </row>
    <row r="1814" spans="1:6" x14ac:dyDescent="0.15">
      <c r="B1814" s="6"/>
      <c r="C1814" s="6"/>
      <c r="D1814" s="6"/>
      <c r="E1814" s="6"/>
      <c r="F1814" s="6"/>
    </row>
    <row r="1815" spans="1:6" x14ac:dyDescent="0.15">
      <c r="B1815" s="6"/>
      <c r="C1815" s="6"/>
      <c r="D1815" s="6"/>
    </row>
    <row r="1816" spans="1:6" x14ac:dyDescent="0.15">
      <c r="B1816" s="6"/>
      <c r="C1816" s="6"/>
      <c r="D1816" s="6"/>
      <c r="E1816" s="6"/>
      <c r="F1816"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H6"/>
  <sheetViews>
    <sheetView workbookViewId="0">
      <selection activeCell="D1" sqref="D1:D1048576"/>
    </sheetView>
  </sheetViews>
  <sheetFormatPr baseColWidth="10" defaultRowHeight="12" x14ac:dyDescent="0.15"/>
  <cols>
    <col min="1" max="1" width="11" style="3" bestFit="1" customWidth="1"/>
    <col min="2" max="4" width="11" style="3" customWidth="1"/>
    <col min="5" max="5" width="11" style="3" bestFit="1" customWidth="1"/>
    <col min="6" max="6" width="10.83203125" style="3"/>
    <col min="7" max="8" width="11.1640625" style="3" bestFit="1" customWidth="1"/>
    <col min="9" max="16384" width="10.83203125" style="2"/>
  </cols>
  <sheetData>
    <row r="1" spans="1:8" x14ac:dyDescent="0.15">
      <c r="A1" s="1"/>
      <c r="B1" s="1"/>
      <c r="C1" s="1"/>
      <c r="D1" s="1" t="s">
        <v>7</v>
      </c>
      <c r="E1" s="1" t="s">
        <v>7</v>
      </c>
      <c r="F1" s="1" t="s">
        <v>7</v>
      </c>
      <c r="G1" s="1" t="s">
        <v>8</v>
      </c>
      <c r="H1" s="1" t="s">
        <v>8</v>
      </c>
    </row>
    <row r="2" spans="1:8" x14ac:dyDescent="0.15">
      <c r="A2" s="1" t="s">
        <v>0</v>
      </c>
      <c r="B2" s="1" t="s">
        <v>9</v>
      </c>
      <c r="C2" s="1" t="s">
        <v>10</v>
      </c>
      <c r="D2" s="1" t="s">
        <v>10</v>
      </c>
      <c r="E2" s="13" t="s">
        <v>11</v>
      </c>
      <c r="F2" s="13" t="s">
        <v>12</v>
      </c>
      <c r="G2" s="1" t="s">
        <v>11</v>
      </c>
      <c r="H2" s="1" t="s">
        <v>12</v>
      </c>
    </row>
    <row r="3" spans="1:8" x14ac:dyDescent="0.15">
      <c r="A3" s="3">
        <v>2016</v>
      </c>
      <c r="B3" s="14">
        <f>DATE(2016,11,8)</f>
        <v>42682</v>
      </c>
      <c r="C3" s="3" t="s">
        <v>4</v>
      </c>
      <c r="D3" s="4">
        <f>IF(C3=E$2,E3,F3)</f>
        <v>48.887995841609197</v>
      </c>
      <c r="E3" s="15">
        <f>G3/(G3+H3)*100</f>
        <v>51.112004158390803</v>
      </c>
      <c r="F3" s="15">
        <f>100-E3</f>
        <v>48.887995841609197</v>
      </c>
      <c r="G3" s="3">
        <v>65844954</v>
      </c>
      <c r="H3" s="16">
        <v>62979879</v>
      </c>
    </row>
    <row r="4" spans="1:8" x14ac:dyDescent="0.15">
      <c r="A4" s="17">
        <v>2012</v>
      </c>
      <c r="B4" s="14">
        <f>DATE(2012,11,6)</f>
        <v>41219</v>
      </c>
      <c r="C4" s="17" t="s">
        <v>4</v>
      </c>
      <c r="D4" s="4">
        <f>IF(C4=E$2,E4,F4)</f>
        <v>48.036137747990239</v>
      </c>
      <c r="E4" s="15">
        <f>G4/(G4+H4)*100</f>
        <v>51.963862252009761</v>
      </c>
      <c r="F4" s="15">
        <f>100-E4</f>
        <v>48.036137747990239</v>
      </c>
      <c r="G4" s="3">
        <v>65915795</v>
      </c>
      <c r="H4" s="16">
        <v>60933504</v>
      </c>
    </row>
    <row r="5" spans="1:8" x14ac:dyDescent="0.15">
      <c r="A5" s="17">
        <v>2008</v>
      </c>
      <c r="B5" s="14">
        <f>DATE(2008,11,4)</f>
        <v>39756</v>
      </c>
      <c r="C5" s="17" t="s">
        <v>5</v>
      </c>
      <c r="D5" s="4">
        <f>IF(C5=E$2,E5,F5)</f>
        <v>46.311152487856418</v>
      </c>
      <c r="E5" s="15">
        <f>G5/(G5+H5)*100</f>
        <v>53.688847512143582</v>
      </c>
      <c r="F5" s="15">
        <f>100-E5</f>
        <v>46.311152487856418</v>
      </c>
      <c r="G5" s="3">
        <v>69498516</v>
      </c>
      <c r="H5" s="16">
        <v>59948323</v>
      </c>
    </row>
    <row r="6" spans="1:8" x14ac:dyDescent="0.15">
      <c r="A6" s="17">
        <v>2004</v>
      </c>
      <c r="B6" s="14">
        <f>DATE(2004,11,2)</f>
        <v>38293</v>
      </c>
      <c r="C6" s="17" t="s">
        <v>5</v>
      </c>
      <c r="D6" s="4">
        <f>IF(C6=E$2,E6,F6)</f>
        <v>51.24398675816861</v>
      </c>
      <c r="E6" s="15">
        <f>G6/(G6+H6)*100</f>
        <v>48.75601324183139</v>
      </c>
      <c r="F6" s="15">
        <f>100-E6</f>
        <v>51.24398675816861</v>
      </c>
      <c r="G6" s="3">
        <v>59028444</v>
      </c>
      <c r="H6" s="16">
        <v>62040610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29388-2895-2E4F-ADF2-48C370508855}">
  <sheetPr>
    <tabColor theme="4" tint="0.39997558519241921"/>
  </sheetPr>
  <dimension ref="A1:F10"/>
  <sheetViews>
    <sheetView workbookViewId="0">
      <selection activeCell="F15" sqref="F15"/>
    </sheetView>
  </sheetViews>
  <sheetFormatPr baseColWidth="10" defaultRowHeight="16" x14ac:dyDescent="0.2"/>
  <cols>
    <col min="1" max="16384" width="10.83203125" style="107"/>
  </cols>
  <sheetData>
    <row r="1" spans="1:6" x14ac:dyDescent="0.2">
      <c r="A1" s="22" t="s">
        <v>189</v>
      </c>
      <c r="B1" s="20"/>
      <c r="C1" s="20"/>
      <c r="D1" s="20"/>
      <c r="E1" s="20"/>
      <c r="F1" s="20"/>
    </row>
    <row r="2" spans="1:6" x14ac:dyDescent="0.2">
      <c r="A2" s="23" t="s">
        <v>143</v>
      </c>
      <c r="B2" s="20"/>
      <c r="C2" s="20"/>
      <c r="D2" s="20"/>
      <c r="E2" s="20"/>
      <c r="F2" s="20"/>
    </row>
    <row r="3" spans="1:6" x14ac:dyDescent="0.2">
      <c r="A3" s="21"/>
      <c r="B3" s="20"/>
      <c r="C3" s="20"/>
      <c r="D3" s="20"/>
      <c r="E3" s="20"/>
      <c r="F3" s="20"/>
    </row>
    <row r="4" spans="1:6" x14ac:dyDescent="0.2">
      <c r="A4" s="24"/>
      <c r="B4" s="29"/>
      <c r="C4" s="91" t="s">
        <v>42</v>
      </c>
      <c r="D4" s="91"/>
      <c r="E4" s="92" t="s">
        <v>43</v>
      </c>
      <c r="F4" s="91" t="s">
        <v>32</v>
      </c>
    </row>
    <row r="5" spans="1:6" ht="24" customHeight="1" x14ac:dyDescent="0.2">
      <c r="A5" s="28" t="s">
        <v>0</v>
      </c>
      <c r="B5" s="30" t="s">
        <v>41</v>
      </c>
      <c r="C5" s="88" t="s">
        <v>30</v>
      </c>
      <c r="D5" s="88" t="s">
        <v>31</v>
      </c>
      <c r="E5" s="93"/>
      <c r="F5" s="94"/>
    </row>
    <row r="6" spans="1:6" x14ac:dyDescent="0.2">
      <c r="A6" s="25">
        <v>2004</v>
      </c>
      <c r="B6" s="31">
        <f>SUM(C6:E6)</f>
        <v>60</v>
      </c>
      <c r="C6" s="26">
        <f>SUMPRODUCT((_data_experts!$B$2:$B$453='Figure 1 (data)'!$A6)*(_data_experts!$W$2:$W$453=1))</f>
        <v>18</v>
      </c>
      <c r="D6" s="26">
        <f>SUMPRODUCT((_data_experts!$B$2:$B$453='Figure 1 (data)'!$A6)*(_data_experts!$W$2:$W$453=0))</f>
        <v>21</v>
      </c>
      <c r="E6" s="31">
        <f>SUMPRODUCT((_data_experts!$B$2:$B$453='Figure 1 (data)'!$A6)*(_data_experts!$W$2:$W$453=-1))</f>
        <v>21</v>
      </c>
      <c r="F6" s="26">
        <f>SUMPRODUCT((_data_experts!$B$2:$B$453='Figure 1 (data)'!$A6)*(_data_experts!$W$2:$W$453="tie"))</f>
        <v>0</v>
      </c>
    </row>
    <row r="7" spans="1:6" x14ac:dyDescent="0.2">
      <c r="A7" s="25">
        <v>2008</v>
      </c>
      <c r="B7" s="31">
        <f>SUM(C7:E7)</f>
        <v>68</v>
      </c>
      <c r="C7" s="26">
        <f>SUMPRODUCT((_data_experts!$B$2:$B$453='Figure 1 (data)'!$A7)*(_data_experts!$W$2:$W$453=1))</f>
        <v>43</v>
      </c>
      <c r="D7" s="26">
        <f>SUMPRODUCT((_data_experts!$B$2:$B$453='Figure 1 (data)'!$A7)*(_data_experts!$W$2:$W$453=0))</f>
        <v>7</v>
      </c>
      <c r="E7" s="31">
        <f>SUMPRODUCT((_data_experts!$B$2:$B$453='Figure 1 (data)'!$A7)*(_data_experts!$W$2:$W$453=-1))</f>
        <v>18</v>
      </c>
      <c r="F7" s="26">
        <f>SUMPRODUCT((_data_experts!$B$2:$B$453='Figure 1 (data)'!$A7)*(_data_experts!$W$2:$W$453="tie"))</f>
        <v>0</v>
      </c>
    </row>
    <row r="8" spans="1:6" x14ac:dyDescent="0.2">
      <c r="A8" s="25">
        <v>2012</v>
      </c>
      <c r="B8" s="31">
        <f>SUM(C8:E8)</f>
        <v>152</v>
      </c>
      <c r="C8" s="26">
        <f>SUMPRODUCT((_data_experts!$B$2:$B$453='Figure 1 (data)'!$A8)*(_data_experts!$W$2:$W$453=1))</f>
        <v>64</v>
      </c>
      <c r="D8" s="26">
        <f>SUMPRODUCT((_data_experts!$B$2:$B$453='Figure 1 (data)'!$A8)*(_data_experts!$W$2:$W$453=0))</f>
        <v>25</v>
      </c>
      <c r="E8" s="31">
        <f>SUMPRODUCT((_data_experts!$B$2:$B$453='Figure 1 (data)'!$A8)*(_data_experts!$W$2:$W$453=-1))</f>
        <v>63</v>
      </c>
      <c r="F8" s="26">
        <f>SUMPRODUCT((_data_experts!$B$2:$B$453='Figure 1 (data)'!$A8)*(_data_experts!$W$2:$W$453="tie"))</f>
        <v>1</v>
      </c>
    </row>
    <row r="9" spans="1:6" x14ac:dyDescent="0.2">
      <c r="A9" s="33">
        <v>2016</v>
      </c>
      <c r="B9" s="34">
        <f>SUM(C9:E9)</f>
        <v>170</v>
      </c>
      <c r="C9" s="35">
        <f>SUMPRODUCT((_data_experts!$B$2:$B$453='Figure 1 (data)'!$A9)*(_data_experts!$W$2:$W$453=1))</f>
        <v>71</v>
      </c>
      <c r="D9" s="35">
        <f>SUMPRODUCT((_data_experts!$B$2:$B$453='Figure 1 (data)'!$A9)*(_data_experts!$W$2:$W$453=0))</f>
        <v>28</v>
      </c>
      <c r="E9" s="34">
        <f>SUMPRODUCT((_data_experts!$B$2:$B$453='Figure 1 (data)'!$A9)*(_data_experts!$W$2:$W$453=-1))</f>
        <v>71</v>
      </c>
      <c r="F9" s="35">
        <f>SUMPRODUCT((_data_experts!$B$2:$B$453='Figure 1 (data)'!$A9)*(_data_experts!$W$2:$W$453="tie"))</f>
        <v>1</v>
      </c>
    </row>
    <row r="10" spans="1:6" x14ac:dyDescent="0.2">
      <c r="A10" s="27" t="s">
        <v>14</v>
      </c>
      <c r="B10" s="32">
        <f>SUM(C10:E10)</f>
        <v>450</v>
      </c>
      <c r="C10" s="87">
        <f>SUM(C6:C9)</f>
        <v>196</v>
      </c>
      <c r="D10" s="87">
        <f>SUM(D6:D9)</f>
        <v>81</v>
      </c>
      <c r="E10" s="32">
        <f>SUM(E6:E9)</f>
        <v>173</v>
      </c>
      <c r="F10" s="87">
        <f>SUM(F6:F9)</f>
        <v>2</v>
      </c>
    </row>
  </sheetData>
  <mergeCells count="3">
    <mergeCell ref="C4:D4"/>
    <mergeCell ref="E4:E5"/>
    <mergeCell ref="F4:F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9541-6DB5-E64E-AE9A-1B3DBB9F48B6}">
  <sheetPr>
    <tabColor theme="4" tint="0.39997558519241921"/>
  </sheetPr>
  <dimension ref="A1:R9"/>
  <sheetViews>
    <sheetView workbookViewId="0">
      <selection activeCell="O9" sqref="O9"/>
    </sheetView>
  </sheetViews>
  <sheetFormatPr baseColWidth="10" defaultRowHeight="12" outlineLevelCol="1" x14ac:dyDescent="0.15"/>
  <cols>
    <col min="1" max="7" width="10.83203125" style="108"/>
    <col min="8" max="18" width="10.83203125" style="108" customWidth="1" outlineLevel="1"/>
    <col min="19" max="16384" width="10.83203125" style="108"/>
  </cols>
  <sheetData>
    <row r="1" spans="1:18" x14ac:dyDescent="0.15">
      <c r="A1" s="24" t="s">
        <v>187</v>
      </c>
      <c r="B1" s="97"/>
      <c r="C1" s="25"/>
      <c r="D1" s="25"/>
      <c r="E1" s="25"/>
      <c r="F1" s="25"/>
      <c r="G1" s="25"/>
      <c r="H1" s="25"/>
      <c r="I1" s="26"/>
      <c r="J1" s="26"/>
      <c r="K1" s="26"/>
      <c r="L1" s="26"/>
      <c r="M1" s="26"/>
      <c r="N1" s="26"/>
      <c r="O1" s="26"/>
      <c r="P1" s="25"/>
      <c r="Q1" s="25"/>
      <c r="R1" s="25"/>
    </row>
    <row r="2" spans="1:18" x14ac:dyDescent="0.15">
      <c r="A2" s="25"/>
      <c r="B2" s="97"/>
      <c r="C2" s="25"/>
      <c r="D2" s="25"/>
      <c r="E2" s="25"/>
      <c r="F2" s="25"/>
      <c r="G2" s="25"/>
      <c r="H2" s="25"/>
      <c r="I2" s="26"/>
      <c r="J2" s="26"/>
      <c r="K2" s="26"/>
      <c r="L2" s="26"/>
      <c r="M2" s="26"/>
      <c r="N2" s="26"/>
      <c r="O2" s="26"/>
      <c r="P2" s="25"/>
      <c r="Q2" s="25"/>
      <c r="R2" s="25"/>
    </row>
    <row r="3" spans="1:18" x14ac:dyDescent="0.15">
      <c r="A3" s="25"/>
      <c r="B3" s="97"/>
      <c r="C3" s="91" t="s">
        <v>40</v>
      </c>
      <c r="D3" s="91"/>
      <c r="E3" s="91"/>
      <c r="F3" s="91"/>
      <c r="G3" s="91"/>
      <c r="H3" s="87"/>
      <c r="I3" s="91" t="s">
        <v>146</v>
      </c>
      <c r="J3" s="91"/>
      <c r="K3" s="91"/>
      <c r="L3" s="91"/>
      <c r="M3" s="87"/>
      <c r="N3" s="91" t="s">
        <v>145</v>
      </c>
      <c r="O3" s="91"/>
      <c r="P3" s="91"/>
      <c r="Q3" s="91"/>
      <c r="R3" s="109"/>
    </row>
    <row r="4" spans="1:18" ht="60" x14ac:dyDescent="0.15">
      <c r="A4" s="25"/>
      <c r="B4" s="99" t="s">
        <v>0</v>
      </c>
      <c r="C4" s="98" t="s">
        <v>157</v>
      </c>
      <c r="D4" s="98" t="s">
        <v>26</v>
      </c>
      <c r="E4" s="98" t="s">
        <v>171</v>
      </c>
      <c r="F4" s="98" t="s">
        <v>164</v>
      </c>
      <c r="G4" s="98" t="s">
        <v>170</v>
      </c>
      <c r="H4" s="98"/>
      <c r="I4" s="87" t="s">
        <v>23</v>
      </c>
      <c r="J4" s="87" t="s">
        <v>26</v>
      </c>
      <c r="K4" s="87" t="s">
        <v>27</v>
      </c>
      <c r="L4" s="98" t="s">
        <v>164</v>
      </c>
      <c r="M4" s="98" t="s">
        <v>166</v>
      </c>
      <c r="N4" s="87" t="s">
        <v>23</v>
      </c>
      <c r="O4" s="87" t="s">
        <v>26</v>
      </c>
      <c r="P4" s="87" t="s">
        <v>27</v>
      </c>
      <c r="Q4" s="98" t="s">
        <v>164</v>
      </c>
      <c r="R4" s="98" t="s">
        <v>166</v>
      </c>
    </row>
    <row r="5" spans="1:18" x14ac:dyDescent="0.15">
      <c r="A5" s="25" t="s">
        <v>190</v>
      </c>
      <c r="B5" s="97">
        <v>2004</v>
      </c>
      <c r="C5" s="100">
        <f>AVERAGEIF(_data_experts!$B:$B,'Figure 2 (data)'!$B5,_data_experts!$T:$T)</f>
        <v>1.1932502682083013</v>
      </c>
      <c r="D5" s="100">
        <f>AVERAGEIF(_data_experts!$B$2:$B$453,'Figure 2 (data)'!$B5,_data_experts!$S$2:$S$453)</f>
        <v>1.7445249468401183</v>
      </c>
      <c r="E5" s="100">
        <f>AVERAGEIF(_data_experts!$B:$B,'Figure 2 (data)'!$B5,_data_experts!$AB:$AB)</f>
        <v>0.80969705577388962</v>
      </c>
      <c r="F5" s="100">
        <f>AVERAGEIF(_data_experts!$B:$B,'Figure 2 (data)'!$B5,_data_experts!$AG:$AG)</f>
        <v>3.2931465751647182</v>
      </c>
      <c r="G5" s="100">
        <f>AVERAGEIF(_data_experts!$B:$B,'Figure 2 (data)'!$B5,_data_experts!$AI:$AI)</f>
        <v>1.1557834886251512</v>
      </c>
      <c r="H5" s="100"/>
      <c r="I5" s="100">
        <f>CONFIDENCE(0.05,N5,COUNTIF(_data_experts!$B$2:$B$453,'Figure 2 (data)'!$B5))</f>
        <v>0.16900708526069683</v>
      </c>
      <c r="J5" s="100">
        <f>CONFIDENCE(0.05,O5,COUNTIF(_data_experts!$B$2:$B$453,'Figure 2 (data)'!$B5))</f>
        <v>0.3671473562357685</v>
      </c>
      <c r="K5" s="100">
        <f>CONFIDENCE(0.05,P5,COUNTIF(_data_experts!$B$2:$B$453,'Figure 2 (data)'!$B5))</f>
        <v>0.13595873109872489</v>
      </c>
      <c r="L5" s="100">
        <f>CONFIDENCE(0.05,Q5,COUNTIF(_data_experts!$B$2:$B$453,'Figure 2 (data)'!$B5))</f>
        <v>0.15200858479595453</v>
      </c>
      <c r="M5" s="100">
        <f>CONFIDENCE(0.05,R5,COUNTIF(_data_experts!$B$2:$B$453,'Figure 2 (data)'!$B5))</f>
        <v>0.23344796267473589</v>
      </c>
      <c r="N5" s="100">
        <f t="array" ref="N5">STDEV(IF(_data_experts!$B$2:$B$453='Figure 2 (data)'!$B5,_data_experts!$T$2:$T$453))</f>
        <v>0.66793230056147423</v>
      </c>
      <c r="O5" s="100">
        <f t="array" ref="O5">STDEV(IF(_data_experts!$B$2:$B$453='Figure 2 (data)'!$B5,_data_experts!$S$2:$S$453))</f>
        <v>1.4510017607684815</v>
      </c>
      <c r="P5" s="100">
        <f t="array" ref="P5">STDEV(IF(_data_experts!$B$2:$B$453='Figure 2 (data)'!$B5,_data_experts!$AB$2:$AB$453))</f>
        <v>0.53732201761903664</v>
      </c>
      <c r="Q5" s="100">
        <f t="array" ref="Q5">STDEV(IF(_data_experts!$B$2:$B$453='Figure 2 (data)'!$B5,_data_experts!$AG$2:$AG$453))</f>
        <v>0.60075258733230952</v>
      </c>
      <c r="R5" s="100">
        <f t="array" ref="R5">STDEV(IF(_data_experts!$B$2:$B$453='Figure 2 (data)'!$B5,_data_experts!$AI$2:$AI$453))</f>
        <v>0.92260886299650868</v>
      </c>
    </row>
    <row r="6" spans="1:18" x14ac:dyDescent="0.15">
      <c r="A6" s="25" t="s">
        <v>191</v>
      </c>
      <c r="B6" s="97">
        <v>2008</v>
      </c>
      <c r="C6" s="100">
        <f>AVERAGEIF(_data_experts!$B:$B,'Figure 2 (data)'!$B6,_data_experts!$T:$T)</f>
        <v>2.3416550365048292</v>
      </c>
      <c r="D6" s="100">
        <f>AVERAGEIF(_data_experts!$B$2:$B$453,'Figure 2 (data)'!$B6,_data_experts!$S$2:$S$453)</f>
        <v>1.633632140567717</v>
      </c>
      <c r="E6" s="100">
        <f>AVERAGEIF(_data_experts!$B:$B,'Figure 2 (data)'!$B6,_data_experts!$AB:$AB)</f>
        <v>1.8368793173070472</v>
      </c>
      <c r="F6" s="100">
        <f>AVERAGEIF(_data_experts!$B:$B,'Figure 2 (data)'!$B6,_data_experts!$AG:$AG)</f>
        <v>1.8994357474376951</v>
      </c>
      <c r="G6" s="100">
        <f>AVERAGEIF(_data_experts!$B:$B,'Figure 2 (data)'!$B6,_data_experts!$AI:$AI)</f>
        <v>1.8654568939416398</v>
      </c>
      <c r="H6" s="100"/>
      <c r="I6" s="100">
        <f>CONFIDENCE(0.05,N6,COUNTIF(_data_experts!$B$2:$B$453,'Figure 2 (data)'!$B6))</f>
        <v>0.42542403340236123</v>
      </c>
      <c r="J6" s="100">
        <f>CONFIDENCE(0.05,O6,COUNTIF(_data_experts!$B$2:$B$453,'Figure 2 (data)'!$B6))</f>
        <v>0.22647159130702652</v>
      </c>
      <c r="K6" s="100">
        <f>CONFIDENCE(0.05,P6,COUNTIF(_data_experts!$B$2:$B$453,'Figure 2 (data)'!$B6))</f>
        <v>0.22563404379570023</v>
      </c>
      <c r="L6" s="100">
        <f>CONFIDENCE(0.05,Q6,COUNTIF(_data_experts!$B$2:$B$453,'Figure 2 (data)'!$B6))</f>
        <v>0.11139571414199109</v>
      </c>
      <c r="M6" s="100">
        <f>CONFIDENCE(0.05,R6,COUNTIF(_data_experts!$B$2:$B$453,'Figure 2 (data)'!$B6))</f>
        <v>0.29997669508287278</v>
      </c>
      <c r="N6" s="100">
        <f t="array" ref="N6">STDEV(IF(_data_experts!$B$2:$B$453='Figure 2 (data)'!$B6,_data_experts!$T$2:$T$453))</f>
        <v>1.7898984259201678</v>
      </c>
      <c r="O6" s="100">
        <f t="array" ref="O6">STDEV(IF(_data_experts!$B$2:$B$453='Figure 2 (data)'!$B6,_data_experts!$S$2:$S$453))</f>
        <v>0.95284025576593689</v>
      </c>
      <c r="P6" s="100">
        <f t="array" ref="P6">STDEV(IF(_data_experts!$B$2:$B$453='Figure 2 (data)'!$B6,_data_experts!$AB$2:$AB$453))</f>
        <v>0.94931641871289851</v>
      </c>
      <c r="Q6" s="100">
        <f t="array" ref="Q6">STDEV(IF(_data_experts!$B$2:$B$453='Figure 2 (data)'!$B6,_data_experts!$AG$2:$AG$453))</f>
        <v>0.46867830151105933</v>
      </c>
      <c r="R6" s="100">
        <f t="array" ref="R6">STDEV(IF(_data_experts!$B$2:$B$453='Figure 2 (data)'!$B6,_data_experts!$AI$2:$AI$453))</f>
        <v>1.2621003332779459</v>
      </c>
    </row>
    <row r="7" spans="1:18" x14ac:dyDescent="0.15">
      <c r="A7" s="25" t="s">
        <v>192</v>
      </c>
      <c r="B7" s="97">
        <v>2012</v>
      </c>
      <c r="C7" s="100">
        <f>AVERAGEIF(_data_experts!$B:$B,'Figure 2 (data)'!$B7,_data_experts!$T:$T)</f>
        <v>0.99772765710946898</v>
      </c>
      <c r="D7" s="100">
        <f>AVERAGEIF(_data_experts!$B$2:$B$453,'Figure 2 (data)'!$B7,_data_experts!$S$2:$S$453)</f>
        <v>1.1751283558493262</v>
      </c>
      <c r="E7" s="100">
        <f>AVERAGEIF(_data_experts!$B:$B,'Figure 2 (data)'!$B7,_data_experts!$AB:$AB)</f>
        <v>1.4919975756267436</v>
      </c>
      <c r="F7" s="100">
        <f>AVERAGEIF(_data_experts!$B:$B,'Figure 2 (data)'!$B7,_data_experts!$AG:$AG)</f>
        <v>2.5394831670424449</v>
      </c>
      <c r="G7" s="100">
        <f>AVERAGEIF(_data_experts!$B:$B,'Figure 2 (data)'!$B7,_data_experts!$AI:$AI)</f>
        <v>1.007537379938811</v>
      </c>
      <c r="H7" s="100"/>
      <c r="I7" s="100">
        <f>CONFIDENCE(0.05,N7,COUNTIF(_data_experts!$B$2:$B$453,'Figure 2 (data)'!$B7))</f>
        <v>8.6604962617681788E-2</v>
      </c>
      <c r="J7" s="100">
        <f>CONFIDENCE(0.05,O7,COUNTIF(_data_experts!$B$2:$B$453,'Figure 2 (data)'!$B7))</f>
        <v>0.12829947504322903</v>
      </c>
      <c r="K7" s="100">
        <f>CONFIDENCE(0.05,P7,COUNTIF(_data_experts!$B$2:$B$453,'Figure 2 (data)'!$B7))</f>
        <v>7.740675311662161E-2</v>
      </c>
      <c r="L7" s="100">
        <f>CONFIDENCE(0.05,Q7,COUNTIF(_data_experts!$B$2:$B$453,'Figure 2 (data)'!$B7))</f>
        <v>7.684121123207581E-2</v>
      </c>
      <c r="M7" s="100">
        <f>CONFIDENCE(0.05,R7,COUNTIF(_data_experts!$B$2:$B$453,'Figure 2 (data)'!$B7))</f>
        <v>9.671097467086473E-2</v>
      </c>
      <c r="N7" s="100">
        <f t="array" ref="N7">STDEV(IF(_data_experts!$B$2:$B$453='Figure 2 (data)'!$B7,_data_experts!$T$2:$T$453))</f>
        <v>0.54656321961829446</v>
      </c>
      <c r="O7" s="100">
        <f t="array" ref="O7">STDEV(IF(_data_experts!$B$2:$B$453='Figure 2 (data)'!$B7,_data_experts!$S$2:$S$453))</f>
        <v>0.8096969507916788</v>
      </c>
      <c r="P7" s="100">
        <f t="array" ref="P7">STDEV(IF(_data_experts!$B$2:$B$453='Figure 2 (data)'!$B7,_data_experts!$AB$2:$AB$453))</f>
        <v>0.48851339374611497</v>
      </c>
      <c r="Q7" s="100">
        <f t="array" ref="Q7">STDEV(IF(_data_experts!$B$2:$B$453='Figure 2 (data)'!$B7,_data_experts!$AG$2:$AG$453))</f>
        <v>0.48494426348032543</v>
      </c>
      <c r="R7" s="100">
        <f t="array" ref="R7">STDEV(IF(_data_experts!$B$2:$B$453='Figure 2 (data)'!$B7,_data_experts!$AI$2:$AI$453))</f>
        <v>0.61034218006508578</v>
      </c>
    </row>
    <row r="8" spans="1:18" x14ac:dyDescent="0.15">
      <c r="A8" s="25" t="s">
        <v>193</v>
      </c>
      <c r="B8" s="97">
        <v>2016</v>
      </c>
      <c r="C8" s="100">
        <f>AVERAGEIF(_data_experts!$B:$B,'Figure 2 (data)'!$B8,_data_experts!$T:$T)</f>
        <v>1.7138630205665166</v>
      </c>
      <c r="D8" s="100">
        <f>AVERAGEIF(_data_experts!$B$2:$B$453,'Figure 2 (data)'!$B8,_data_experts!$S$2:$S$453)</f>
        <v>1.9175727568228709</v>
      </c>
      <c r="E8" s="100">
        <f>AVERAGEIF(_data_experts!$B:$B,'Figure 2 (data)'!$B8,_data_experts!$AB:$AB)</f>
        <v>0.85193609122512792</v>
      </c>
      <c r="F8" s="100">
        <f>AVERAGEIF(_data_experts!$B:$B,'Figure 2 (data)'!$B8,_data_experts!$AG:$AG)</f>
        <v>4.3257468484492794</v>
      </c>
      <c r="G8" s="100">
        <f>AVERAGEIF(_data_experts!$B:$B,'Figure 2 (data)'!$B8,_data_experts!$AI:$AI)</f>
        <v>1.6918316346195117</v>
      </c>
      <c r="H8" s="100"/>
      <c r="I8" s="100">
        <f>CONFIDENCE(0.05,N8,COUNTIF(_data_experts!$B$2:$B$453,'Figure 2 (data)'!$B8))</f>
        <v>0.2208043959809573</v>
      </c>
      <c r="J8" s="100">
        <f>CONFIDENCE(0.05,O8,COUNTIF(_data_experts!$B$2:$B$453,'Figure 2 (data)'!$B8))</f>
        <v>0.20287384215464382</v>
      </c>
      <c r="K8" s="100">
        <f>CONFIDENCE(0.05,P8,COUNTIF(_data_experts!$B$2:$B$453,'Figure 2 (data)'!$B8))</f>
        <v>8.478250028555287E-2</v>
      </c>
      <c r="L8" s="100">
        <f>CONFIDENCE(0.05,Q8,COUNTIF(_data_experts!$B$2:$B$453,'Figure 2 (data)'!$B8))</f>
        <v>0.12673613101082865</v>
      </c>
      <c r="M8" s="100">
        <f>CONFIDENCE(0.05,R8,COUNTIF(_data_experts!$B$2:$B$453,'Figure 2 (data)'!$B8))</f>
        <v>0.18486432290496874</v>
      </c>
      <c r="N8" s="100">
        <f t="array" ref="N8">STDEV(IF(_data_experts!$B$2:$B$453='Figure 2 (data)'!$B8,_data_experts!$T$2:$T$453))</f>
        <v>1.4731863278544788</v>
      </c>
      <c r="O8" s="100">
        <f t="array" ref="O8">STDEV(IF(_data_experts!$B$2:$B$453='Figure 2 (data)'!$B8,_data_experts!$S$2:$S$453))</f>
        <v>1.3535553457337157</v>
      </c>
      <c r="P8" s="100">
        <f t="array" ref="P8">STDEV(IF(_data_experts!$B$2:$B$453='Figure 2 (data)'!$B8,_data_experts!$AB$2:$AB$453))</f>
        <v>0.56566093128311923</v>
      </c>
      <c r="Q8" s="100">
        <f t="array" ref="Q8">STDEV(IF(_data_experts!$B$2:$B$453='Figure 2 (data)'!$B8,_data_experts!$AG$2:$AG$453))</f>
        <v>0.84557164100314719</v>
      </c>
      <c r="R8" s="100">
        <f t="array" ref="R8">STDEV(IF(_data_experts!$B$2:$B$453='Figure 2 (data)'!$B8,_data_experts!$AI$2:$AI$453))</f>
        <v>1.2333975136761441</v>
      </c>
    </row>
    <row r="9" spans="1:18" x14ac:dyDescent="0.15">
      <c r="A9" s="27" t="s">
        <v>45</v>
      </c>
      <c r="B9" s="27" t="s">
        <v>45</v>
      </c>
      <c r="C9" s="101">
        <f>SUMPRODUCT('Figure 1 (data)'!$B$6:$B$9,C5:C8)/'Figure 1 (data)'!$B$10</f>
        <v>1.4974197243372747</v>
      </c>
      <c r="D9" s="101">
        <f>SUMPRODUCT('Figure 1 (data)'!$B$6:$B$9,D5:D8)/'Figure 1 (data)'!$B$10</f>
        <v>1.6008119135955501</v>
      </c>
      <c r="E9" s="101">
        <f>SUMPRODUCT('Figure 1 (data)'!$B$6:$B$9,E5:E8)/'Figure 1 (data)'!$B$10</f>
        <v>1.2113386309485541</v>
      </c>
      <c r="F9" s="101">
        <f>SUMPRODUCT('Figure 1 (data)'!$B$6:$B$9,F5:F8)/'Figure 1 (data)'!$B$10</f>
        <v>3.2180640688055013</v>
      </c>
      <c r="G9" s="101">
        <f>SUMPRODUCT('Figure 1 (data)'!$B$6:$B$9,G5:G8)/'Figure 1 (data)'!$B$10</f>
        <v>1.4154558616479043</v>
      </c>
      <c r="H9" s="101"/>
      <c r="I9" s="100">
        <f>CONFIDENCE(0.05,N9,COUNT(_data_experts!$B$2:$B$453))</f>
        <v>0.11932304061727113</v>
      </c>
      <c r="J9" s="100">
        <f>CONFIDENCE(0.05,O9,COUNT(_data_experts!$B$2:$B$453))</f>
        <v>0.11002164490002903</v>
      </c>
      <c r="K9" s="100">
        <f>CONFIDENCE(0.05,P9,COUNT(_data_experts!$B$2:$B$453))</f>
        <v>6.7041712996775055E-2</v>
      </c>
      <c r="L9" s="100">
        <f>CONFIDENCE(0.05,Q9,COUNT(_data_experts!$B$2:$B$453))</f>
        <v>0.10563399944404399</v>
      </c>
      <c r="M9" s="100">
        <f>CONFIDENCE(0.05,R9,COUNT(_data_experts!$B$2:$B$453))</f>
        <v>9.9797882381141692E-2</v>
      </c>
      <c r="N9" s="100">
        <f>STDEV(_data_experts!$T$2:$T$453)</f>
        <v>1.2943312536205738</v>
      </c>
      <c r="O9" s="100">
        <f>STDEV(_data_experts!$S$2:$S$453)</f>
        <v>1.193436345840488</v>
      </c>
      <c r="P9" s="100">
        <f>STDEV(_data_experts!$AB$2:$AB$453)</f>
        <v>0.72722069416848778</v>
      </c>
      <c r="Q9" s="100">
        <f t="array" ref="Q9">STDEV(_data_experts!$AG$2:$AG$453)</f>
        <v>1.1458422968277466</v>
      </c>
      <c r="R9" s="100">
        <f>STDEV(_data_experts!$AI$2:$AI$453)</f>
        <v>1.082536260749335</v>
      </c>
    </row>
  </sheetData>
  <mergeCells count="4">
    <mergeCell ref="N3:Q3"/>
    <mergeCell ref="I3:L3"/>
    <mergeCell ref="F3:G3"/>
    <mergeCell ref="C3:E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184D-B271-0B41-A274-87222A8DE283}">
  <sheetPr>
    <tabColor theme="4" tint="0.39997558519241921"/>
  </sheetPr>
  <dimension ref="A1:Y9"/>
  <sheetViews>
    <sheetView workbookViewId="0">
      <selection activeCell="C9" sqref="C9:E9"/>
    </sheetView>
  </sheetViews>
  <sheetFormatPr baseColWidth="10" defaultRowHeight="12" x14ac:dyDescent="0.15"/>
  <cols>
    <col min="1" max="13" width="10.83203125" style="108"/>
    <col min="14" max="14" width="12.33203125" style="108" bestFit="1" customWidth="1"/>
    <col min="15" max="16384" width="10.83203125" style="108"/>
  </cols>
  <sheetData>
    <row r="1" spans="1:25" s="25" customFormat="1" x14ac:dyDescent="0.15">
      <c r="A1" s="24" t="s">
        <v>188</v>
      </c>
      <c r="C1" s="110"/>
      <c r="D1" s="110"/>
      <c r="E1" s="110"/>
      <c r="F1" s="110"/>
      <c r="G1" s="111"/>
      <c r="H1" s="111"/>
      <c r="I1" s="26"/>
      <c r="J1" s="26"/>
      <c r="K1" s="26"/>
      <c r="L1" s="26"/>
      <c r="M1" s="26"/>
      <c r="N1" s="26"/>
      <c r="O1" s="26"/>
      <c r="P1" s="26"/>
    </row>
    <row r="2" spans="1:25" s="25" customFormat="1" x14ac:dyDescent="0.15">
      <c r="B2" s="97"/>
      <c r="I2" s="26"/>
      <c r="J2" s="26"/>
      <c r="K2" s="26"/>
      <c r="L2" s="26"/>
      <c r="M2" s="26"/>
      <c r="N2" s="26"/>
      <c r="O2" s="26"/>
      <c r="P2" s="26"/>
    </row>
    <row r="3" spans="1:25" s="25" customFormat="1" x14ac:dyDescent="0.15">
      <c r="B3" s="102"/>
      <c r="C3" s="103" t="s">
        <v>182</v>
      </c>
      <c r="D3" s="103"/>
      <c r="E3" s="103"/>
      <c r="I3" s="103" t="s">
        <v>146</v>
      </c>
      <c r="J3" s="103"/>
      <c r="K3" s="103"/>
      <c r="L3" s="26"/>
      <c r="M3" s="26"/>
      <c r="N3" s="103" t="s">
        <v>145</v>
      </c>
      <c r="O3" s="103"/>
      <c r="P3" s="26"/>
    </row>
    <row r="4" spans="1:25" s="25" customFormat="1" x14ac:dyDescent="0.15">
      <c r="B4" s="102"/>
      <c r="C4" s="105" t="s">
        <v>157</v>
      </c>
      <c r="D4" s="104" t="s">
        <v>26</v>
      </c>
      <c r="E4" s="105" t="s">
        <v>164</v>
      </c>
      <c r="I4" s="105" t="s">
        <v>157</v>
      </c>
      <c r="J4" s="104" t="s">
        <v>26</v>
      </c>
      <c r="K4" s="105" t="s">
        <v>158</v>
      </c>
      <c r="L4" s="87"/>
      <c r="M4" s="87"/>
      <c r="N4" s="105" t="s">
        <v>157</v>
      </c>
      <c r="O4" s="104" t="s">
        <v>26</v>
      </c>
      <c r="P4" s="105" t="s">
        <v>158</v>
      </c>
    </row>
    <row r="5" spans="1:25" s="25" customFormat="1" x14ac:dyDescent="0.15">
      <c r="A5" s="25" t="s">
        <v>190</v>
      </c>
      <c r="B5" s="106">
        <v>2004</v>
      </c>
      <c r="C5" s="102">
        <f>AVERAGEIF(_data_experts!$B$2:$B$453,$B5,_data_experts!R$2:R$453)</f>
        <v>7.6453172128149546E-2</v>
      </c>
      <c r="D5" s="102">
        <f>AVERAGEIF(_data_experts!$B$2:$B$453,$B5,_data_experts!Q$2:Q$453)</f>
        <v>1.3606534248352748</v>
      </c>
      <c r="E5" s="102">
        <f>AVERAGEIF(_data_experts!$B$2:$B$453,$B5,_data_experts!AF$2:AF$453)</f>
        <v>-3.2931465751647182</v>
      </c>
      <c r="F5" s="112"/>
      <c r="G5" s="112"/>
      <c r="H5" s="112"/>
      <c r="I5" s="102">
        <f>CONFIDENCE(0.05,N5,COUNTIF(_data_experts!$B$2:$B$453,$B5))</f>
        <v>0.34769052059038552</v>
      </c>
      <c r="J5" s="102">
        <f>CONFIDENCE(0.05,O5,COUNTIF(_data_experts!$B$2:$B$453,$B5))</f>
        <v>0.46087632908954784</v>
      </c>
      <c r="K5" s="102">
        <f>CONFIDENCE(0.05,P5,COUNTIF(_data_experts!$B$2:$B$453,$B5))</f>
        <v>0.15200858479595453</v>
      </c>
      <c r="L5" s="100"/>
      <c r="M5" s="100"/>
      <c r="N5" s="102">
        <f t="array" ref="N5">STDEV(IF(_data_experts!$B$2:$B$453=$B5,_data_experts!R$2:R$453))</f>
        <v>1.3741064698153194</v>
      </c>
      <c r="O5" s="102">
        <f t="array" ref="O5">STDEV(IF(_data_experts!$B$2:$B$453=$B5,_data_experts!Q$2:Q$453))</f>
        <v>1.8214277010237077</v>
      </c>
      <c r="P5" s="102">
        <f t="array" ref="P5">STDEV(IF(_data_experts!$B$2:$B$453=$B5,_data_experts!AF$2:AF$453))</f>
        <v>0.60075258733230952</v>
      </c>
      <c r="Q5" s="112"/>
      <c r="R5" s="112"/>
      <c r="S5" s="112"/>
      <c r="T5" s="112"/>
      <c r="U5" s="112"/>
      <c r="V5" s="112"/>
      <c r="W5" s="112"/>
      <c r="X5" s="112"/>
      <c r="Y5" s="112"/>
    </row>
    <row r="6" spans="1:25" s="25" customFormat="1" x14ac:dyDescent="0.15">
      <c r="A6" s="25" t="s">
        <v>191</v>
      </c>
      <c r="B6" s="106">
        <v>2008</v>
      </c>
      <c r="C6" s="102">
        <f>AVERAGEIF(_data_experts!$B$2:$B$453,$B6,_data_experts!R$2:R$453)</f>
        <v>-2.186463159182698</v>
      </c>
      <c r="D6" s="102">
        <f>AVERAGEIF(_data_experts!$B$2:$B$453,$B6,_data_experts!Q$2:Q$453)</f>
        <v>-1.4153181003788757</v>
      </c>
      <c r="E6" s="102">
        <f>AVERAGEIF(_data_experts!$B$2:$B$453,$B6,_data_experts!AF$2:AF$453)</f>
        <v>-1.8994357474376951</v>
      </c>
      <c r="F6" s="112"/>
      <c r="G6" s="112"/>
      <c r="H6" s="112"/>
      <c r="I6" s="102">
        <f>CONFIDENCE(0.05,N6,COUNTIF(_data_experts!$B$2:$B$453,$B6))</f>
        <v>0.47040048371033993</v>
      </c>
      <c r="J6" s="102">
        <f>CONFIDENCE(0.05,O6,COUNTIF(_data_experts!$B$2:$B$453,$B6))</f>
        <v>0.29908750786420429</v>
      </c>
      <c r="K6" s="102">
        <f>CONFIDENCE(0.05,P6,COUNTIF(_data_experts!$B$2:$B$453,$B6))</f>
        <v>0.11139571414199109</v>
      </c>
      <c r="L6" s="100"/>
      <c r="M6" s="100"/>
      <c r="N6" s="102">
        <f t="array" ref="N6">STDEV(IF(_data_experts!$B$2:$B$453=$B6,_data_experts!R$2:R$453))</f>
        <v>1.9791291023488047</v>
      </c>
      <c r="O6" s="102">
        <f t="array" ref="O6">STDEV(IF(_data_experts!$B$2:$B$453=$B6,_data_experts!Q$2:Q$453))</f>
        <v>1.2583592310409273</v>
      </c>
      <c r="P6" s="102">
        <f t="array" ref="P6">STDEV(IF(_data_experts!$B$2:$B$453=$B6,_data_experts!AF$2:AF$453))</f>
        <v>0.46867830151105933</v>
      </c>
      <c r="Q6" s="112"/>
      <c r="R6" s="112"/>
      <c r="S6" s="112"/>
      <c r="T6" s="112"/>
      <c r="U6" s="112"/>
      <c r="V6" s="112"/>
      <c r="W6" s="112"/>
      <c r="X6" s="112"/>
      <c r="Y6" s="112"/>
    </row>
    <row r="7" spans="1:25" s="25" customFormat="1" x14ac:dyDescent="0.15">
      <c r="A7" s="25" t="s">
        <v>192</v>
      </c>
      <c r="B7" s="106">
        <v>2012</v>
      </c>
      <c r="C7" s="102">
        <f>AVERAGEIF(_data_experts!$B$2:$B$453,$B7,_data_experts!R$2:R$453)</f>
        <v>-0.82820286338357685</v>
      </c>
      <c r="D7" s="102">
        <f>AVERAGEIF(_data_experts!$B$2:$B$453,$B7,_data_experts!Q$2:Q$453)</f>
        <v>-1.1083066964542059</v>
      </c>
      <c r="E7" s="102">
        <f>AVERAGEIF(_data_experts!$B$2:$B$453,$B7,_data_experts!AF$2:AF$453)</f>
        <v>-2.5394831670424449</v>
      </c>
      <c r="F7" s="112"/>
      <c r="G7" s="112"/>
      <c r="H7" s="112"/>
      <c r="I7" s="102">
        <f>CONFIDENCE(0.05,N7,COUNTIF(_data_experts!$B$2:$B$453,$B7))</f>
        <v>0.12378756303600047</v>
      </c>
      <c r="J7" s="102">
        <f>CONFIDENCE(0.05,O7,COUNTIF(_data_experts!$B$2:$B$453,$B7))</f>
        <v>0.14253752521476817</v>
      </c>
      <c r="K7" s="102">
        <f>CONFIDENCE(0.05,P7,COUNTIF(_data_experts!$B$2:$B$453,$B7))</f>
        <v>7.684121123207581E-2</v>
      </c>
      <c r="L7" s="100"/>
      <c r="M7" s="100"/>
      <c r="N7" s="102">
        <f t="array" ref="N7">STDEV(IF(_data_experts!$B$2:$B$453=$B7,_data_experts!R$2:R$453))</f>
        <v>0.78122231055435609</v>
      </c>
      <c r="O7" s="102">
        <f t="array" ref="O7">STDEV(IF(_data_experts!$B$2:$B$453=$B7,_data_experts!Q$2:Q$453))</f>
        <v>0.89955317043115746</v>
      </c>
      <c r="P7" s="102">
        <f t="array" ref="P7">STDEV(IF(_data_experts!$B$2:$B$453=$B7,_data_experts!AF$2:AF$453))</f>
        <v>0.48494426348032543</v>
      </c>
      <c r="Q7" s="112"/>
      <c r="R7" s="112"/>
      <c r="S7" s="112"/>
      <c r="T7" s="112"/>
      <c r="U7" s="112"/>
      <c r="V7" s="112"/>
      <c r="W7" s="112"/>
      <c r="X7" s="112"/>
      <c r="Y7" s="112"/>
    </row>
    <row r="8" spans="1:25" s="25" customFormat="1" x14ac:dyDescent="0.15">
      <c r="A8" s="25" t="s">
        <v>193</v>
      </c>
      <c r="B8" s="106">
        <v>2016</v>
      </c>
      <c r="C8" s="102">
        <f>AVERAGEIF(_data_experts!$B$2:$B$453,$B8,_data_experts!R$2:R$453)</f>
        <v>1.4996914636453031</v>
      </c>
      <c r="D8" s="102">
        <f>AVERAGEIF(_data_experts!$B$2:$B$453,$B8,_data_experts!Q$2:Q$453)</f>
        <v>1.7335035924854272</v>
      </c>
      <c r="E8" s="102">
        <f>AVERAGEIF(_data_experts!$B$2:$B$453,$B8,_data_experts!AF$2:AF$453)</f>
        <v>-4.3257468484492794</v>
      </c>
      <c r="F8" s="112"/>
      <c r="G8" s="112"/>
      <c r="H8" s="112"/>
      <c r="I8" s="102">
        <f>CONFIDENCE(0.05,N8,COUNTIF(_data_experts!$B$2:$B$453,$B8))</f>
        <v>0.25358802171073186</v>
      </c>
      <c r="J8" s="102">
        <f>CONFIDENCE(0.05,O8,COUNTIF(_data_experts!$B$2:$B$453,$B8))</f>
        <v>0.23736890984130232</v>
      </c>
      <c r="K8" s="102">
        <f>CONFIDENCE(0.05,P8,COUNTIF(_data_experts!$B$2:$B$453,$B8))</f>
        <v>0.12673613101082865</v>
      </c>
      <c r="L8" s="100"/>
      <c r="M8" s="100"/>
      <c r="N8" s="102">
        <f t="array" ref="N8">STDEV(IF(_data_experts!$B$2:$B$453=$B8,_data_experts!R$2:R$453))</f>
        <v>1.6919156198508547</v>
      </c>
      <c r="O8" s="102">
        <f t="array" ref="O8">STDEV(IF(_data_experts!$B$2:$B$453=$B8,_data_experts!Q$2:Q$453))</f>
        <v>1.5837032187805129</v>
      </c>
      <c r="P8" s="102">
        <f t="array" ref="P8">STDEV(IF(_data_experts!$B$2:$B$453=$B8,_data_experts!AF$2:AF$453))</f>
        <v>0.84557164100314719</v>
      </c>
      <c r="Q8" s="112"/>
      <c r="R8" s="112"/>
      <c r="S8" s="112"/>
      <c r="T8" s="112"/>
      <c r="U8" s="112"/>
      <c r="V8" s="112"/>
      <c r="W8" s="112"/>
      <c r="X8" s="112"/>
      <c r="Y8" s="112"/>
    </row>
    <row r="9" spans="1:25" s="25" customFormat="1" x14ac:dyDescent="0.15">
      <c r="A9" s="27" t="s">
        <v>45</v>
      </c>
      <c r="B9" s="27" t="s">
        <v>45</v>
      </c>
      <c r="C9" s="101">
        <f>SUMPRODUCT('Figure 1 (data)'!$B$6:$B$9,C5:C8)/'Figure 1 (data)'!$B$10</f>
        <v>-3.3403535358525888E-2</v>
      </c>
      <c r="D9" s="101">
        <f>SUMPRODUCT('Figure 1 (data)'!$B$6:$B$9,D5:D8)/'Figure 1 (data)'!$B$10</f>
        <v>0.24806792783519174</v>
      </c>
      <c r="E9" s="101">
        <f>SUMPRODUCT('Figure 1 (data)'!$B$6:$B$9,E5:E8)/'Figure 1 (data)'!$B$10</f>
        <v>-3.2180640688055013</v>
      </c>
      <c r="F9" s="112"/>
      <c r="G9" s="112"/>
      <c r="H9" s="112"/>
      <c r="I9" s="102">
        <f>CONFIDENCE(0.05,N9,COUNT(_data_experts!$B$2:$B$453))</f>
        <v>0.18251640398233845</v>
      </c>
      <c r="J9" s="102">
        <f>CONFIDENCE(0.05,O9,COUNT(_data_experts!$B$2:$B$453))</f>
        <v>0.18275705051427371</v>
      </c>
      <c r="K9" s="102">
        <f>CONFIDENCE(0.05,P9,COUNT(_data_experts!$B$2:$B$453))</f>
        <v>0.10563399944404399</v>
      </c>
      <c r="L9" s="100"/>
      <c r="M9" s="100"/>
      <c r="N9" s="102">
        <f>STDEV(_data_experts!R$2:R$453)</f>
        <v>1.979807795298385</v>
      </c>
      <c r="O9" s="102">
        <f>STDEV(_data_experts!Q$2:Q$453)</f>
        <v>1.9824181572682771</v>
      </c>
      <c r="P9" s="102">
        <f>STDEV(_data_experts!AF$2:AF$453)</f>
        <v>1.1458422968277466</v>
      </c>
      <c r="Q9" s="112"/>
      <c r="R9" s="112"/>
      <c r="S9" s="112"/>
      <c r="T9" s="112"/>
      <c r="U9" s="112"/>
      <c r="V9" s="112"/>
      <c r="W9" s="112"/>
      <c r="X9" s="112"/>
      <c r="Y9" s="112"/>
    </row>
  </sheetData>
  <mergeCells count="3">
    <mergeCell ref="N3:O3"/>
    <mergeCell ref="I3:K3"/>
    <mergeCell ref="C3:E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G83"/>
  <sheetViews>
    <sheetView workbookViewId="0">
      <selection activeCell="H15" sqref="H15"/>
    </sheetView>
  </sheetViews>
  <sheetFormatPr baseColWidth="10" defaultRowHeight="16" x14ac:dyDescent="0.2"/>
  <cols>
    <col min="1" max="1" width="11.5" style="21" customWidth="1"/>
    <col min="2" max="2" width="11.6640625" style="20" customWidth="1"/>
    <col min="3" max="3" width="14" style="20" bestFit="1" customWidth="1"/>
    <col min="4" max="7" width="11.6640625" style="20" customWidth="1"/>
    <col min="8" max="16384" width="10.83203125" style="20"/>
  </cols>
  <sheetData>
    <row r="1" spans="1:7" x14ac:dyDescent="0.2">
      <c r="A1" s="22" t="s">
        <v>185</v>
      </c>
      <c r="B1" s="18"/>
      <c r="C1" s="18"/>
      <c r="D1" s="18"/>
    </row>
    <row r="2" spans="1:7" x14ac:dyDescent="0.2">
      <c r="A2" s="23" t="s">
        <v>144</v>
      </c>
      <c r="B2" s="18"/>
      <c r="C2" s="18"/>
      <c r="D2" s="18"/>
    </row>
    <row r="3" spans="1:7" x14ac:dyDescent="0.2">
      <c r="A3" s="23"/>
      <c r="B3" s="18"/>
      <c r="C3" s="18"/>
      <c r="D3" s="18"/>
    </row>
    <row r="4" spans="1:7" x14ac:dyDescent="0.2">
      <c r="A4" s="65" t="s">
        <v>0</v>
      </c>
      <c r="B4" s="62" t="s">
        <v>49</v>
      </c>
      <c r="C4" s="62" t="s">
        <v>16</v>
      </c>
      <c r="D4" s="62" t="s">
        <v>17</v>
      </c>
      <c r="E4" s="61" t="s">
        <v>18</v>
      </c>
      <c r="F4" s="63" t="s">
        <v>39</v>
      </c>
      <c r="G4" s="77"/>
    </row>
    <row r="5" spans="1:7" x14ac:dyDescent="0.2">
      <c r="A5" s="66">
        <v>2004</v>
      </c>
      <c r="B5" s="68">
        <v>1</v>
      </c>
      <c r="C5" s="69" t="s">
        <v>142</v>
      </c>
      <c r="D5" s="69">
        <v>38172</v>
      </c>
      <c r="E5" s="5">
        <v>15</v>
      </c>
      <c r="F5" s="70" t="s">
        <v>183</v>
      </c>
      <c r="G5" s="70"/>
    </row>
    <row r="6" spans="1:7" x14ac:dyDescent="0.2">
      <c r="A6" s="66">
        <v>2004</v>
      </c>
      <c r="B6" s="68">
        <v>2</v>
      </c>
      <c r="C6" s="69" t="s">
        <v>142</v>
      </c>
      <c r="D6" s="69">
        <v>38197</v>
      </c>
      <c r="E6" s="5">
        <v>12</v>
      </c>
      <c r="F6" s="70" t="s">
        <v>183</v>
      </c>
      <c r="G6" s="70"/>
    </row>
    <row r="7" spans="1:7" x14ac:dyDescent="0.2">
      <c r="A7" s="66">
        <v>2004</v>
      </c>
      <c r="B7" s="68">
        <v>3</v>
      </c>
      <c r="C7" s="69" t="s">
        <v>142</v>
      </c>
      <c r="D7" s="69">
        <v>38236</v>
      </c>
      <c r="E7" s="5">
        <v>16</v>
      </c>
      <c r="F7" s="70" t="s">
        <v>183</v>
      </c>
      <c r="G7" s="70"/>
    </row>
    <row r="8" spans="1:7" x14ac:dyDescent="0.2">
      <c r="A8" s="66">
        <v>2004</v>
      </c>
      <c r="B8" s="68">
        <v>4</v>
      </c>
      <c r="C8" s="69" t="s">
        <v>142</v>
      </c>
      <c r="D8" s="69">
        <v>38285</v>
      </c>
      <c r="E8" s="5">
        <v>17</v>
      </c>
      <c r="F8" s="70" t="s">
        <v>183</v>
      </c>
      <c r="G8" s="70"/>
    </row>
    <row r="9" spans="1:7" s="60" customFormat="1" x14ac:dyDescent="0.2">
      <c r="A9" s="67">
        <v>2008</v>
      </c>
      <c r="B9" s="71">
        <v>1</v>
      </c>
      <c r="C9" s="72">
        <v>39227</v>
      </c>
      <c r="D9" s="72">
        <v>39265</v>
      </c>
      <c r="E9" s="59">
        <v>15</v>
      </c>
      <c r="F9" s="73" t="s">
        <v>184</v>
      </c>
      <c r="G9" s="73"/>
    </row>
    <row r="10" spans="1:7" s="60" customFormat="1" x14ac:dyDescent="0.2">
      <c r="A10" s="67">
        <v>2008</v>
      </c>
      <c r="B10" s="71">
        <v>2</v>
      </c>
      <c r="C10" s="72">
        <v>39271</v>
      </c>
      <c r="D10" s="72">
        <v>39312</v>
      </c>
      <c r="E10" s="59">
        <v>13</v>
      </c>
      <c r="F10" s="73" t="s">
        <v>184</v>
      </c>
      <c r="G10" s="73"/>
    </row>
    <row r="11" spans="1:7" x14ac:dyDescent="0.2">
      <c r="A11" s="66">
        <v>2008</v>
      </c>
      <c r="B11" s="68">
        <v>3</v>
      </c>
      <c r="C11" s="69">
        <v>39422</v>
      </c>
      <c r="D11" s="69">
        <v>39450</v>
      </c>
      <c r="E11" s="5">
        <v>11</v>
      </c>
      <c r="F11" s="70" t="s">
        <v>183</v>
      </c>
      <c r="G11" s="70"/>
    </row>
    <row r="12" spans="1:7" x14ac:dyDescent="0.2">
      <c r="A12" s="66">
        <v>2008</v>
      </c>
      <c r="B12" s="68">
        <v>4</v>
      </c>
      <c r="C12" s="69">
        <v>39506</v>
      </c>
      <c r="D12" s="69">
        <v>39520</v>
      </c>
      <c r="E12" s="5">
        <v>9</v>
      </c>
      <c r="F12" s="70" t="s">
        <v>183</v>
      </c>
      <c r="G12" s="70"/>
    </row>
    <row r="13" spans="1:7" x14ac:dyDescent="0.2">
      <c r="A13" s="66">
        <v>2008</v>
      </c>
      <c r="B13" s="68">
        <v>5</v>
      </c>
      <c r="C13" s="69">
        <v>39597</v>
      </c>
      <c r="D13" s="69">
        <v>39604</v>
      </c>
      <c r="E13" s="5">
        <v>10</v>
      </c>
      <c r="F13" s="70" t="s">
        <v>183</v>
      </c>
      <c r="G13" s="70"/>
    </row>
    <row r="14" spans="1:7" x14ac:dyDescent="0.2">
      <c r="A14" s="66">
        <v>2008</v>
      </c>
      <c r="B14" s="68">
        <v>6</v>
      </c>
      <c r="C14" s="69">
        <v>39695</v>
      </c>
      <c r="D14" s="69">
        <v>39704</v>
      </c>
      <c r="E14" s="5">
        <v>12</v>
      </c>
      <c r="F14" s="70" t="s">
        <v>183</v>
      </c>
      <c r="G14" s="70"/>
    </row>
    <row r="15" spans="1:7" x14ac:dyDescent="0.2">
      <c r="A15" s="66">
        <v>2008</v>
      </c>
      <c r="B15" s="68">
        <v>7</v>
      </c>
      <c r="C15" s="69">
        <v>39734</v>
      </c>
      <c r="D15" s="69">
        <v>39738</v>
      </c>
      <c r="E15" s="5">
        <v>13</v>
      </c>
      <c r="F15" s="70" t="s">
        <v>183</v>
      </c>
      <c r="G15" s="70"/>
    </row>
    <row r="16" spans="1:7" x14ac:dyDescent="0.2">
      <c r="A16" s="66">
        <v>2008</v>
      </c>
      <c r="B16" s="68">
        <v>8</v>
      </c>
      <c r="C16" s="69">
        <v>39752</v>
      </c>
      <c r="D16" s="69">
        <v>39754</v>
      </c>
      <c r="E16" s="5">
        <v>13</v>
      </c>
      <c r="F16" s="70" t="s">
        <v>183</v>
      </c>
      <c r="G16" s="70"/>
    </row>
    <row r="17" spans="1:7" x14ac:dyDescent="0.2">
      <c r="A17" s="66">
        <v>2012</v>
      </c>
      <c r="B17" s="68">
        <v>1</v>
      </c>
      <c r="C17" s="69">
        <v>40891</v>
      </c>
      <c r="D17" s="69">
        <v>40910</v>
      </c>
      <c r="E17" s="5">
        <v>15</v>
      </c>
      <c r="F17" s="70" t="s">
        <v>183</v>
      </c>
      <c r="G17" s="70"/>
    </row>
    <row r="18" spans="1:7" x14ac:dyDescent="0.2">
      <c r="A18" s="66">
        <v>2012</v>
      </c>
      <c r="B18" s="68">
        <v>2</v>
      </c>
      <c r="C18" s="69">
        <v>40942</v>
      </c>
      <c r="D18" s="69">
        <v>40948</v>
      </c>
      <c r="E18" s="5">
        <v>15</v>
      </c>
      <c r="F18" s="70" t="s">
        <v>183</v>
      </c>
      <c r="G18" s="70"/>
    </row>
    <row r="19" spans="1:7" x14ac:dyDescent="0.2">
      <c r="A19" s="66">
        <v>2012</v>
      </c>
      <c r="B19" s="68">
        <v>3</v>
      </c>
      <c r="C19" s="69">
        <v>40977</v>
      </c>
      <c r="D19" s="69">
        <v>40981</v>
      </c>
      <c r="E19" s="5">
        <v>12</v>
      </c>
      <c r="F19" s="70" t="s">
        <v>183</v>
      </c>
      <c r="G19" s="70"/>
    </row>
    <row r="20" spans="1:7" x14ac:dyDescent="0.2">
      <c r="A20" s="66">
        <v>2012</v>
      </c>
      <c r="B20" s="68">
        <v>4</v>
      </c>
      <c r="C20" s="69">
        <v>41010</v>
      </c>
      <c r="D20" s="69">
        <v>41019</v>
      </c>
      <c r="E20" s="5">
        <v>15</v>
      </c>
      <c r="F20" s="70" t="s">
        <v>183</v>
      </c>
      <c r="G20" s="70"/>
    </row>
    <row r="21" spans="1:7" x14ac:dyDescent="0.2">
      <c r="A21" s="66">
        <v>2012</v>
      </c>
      <c r="B21" s="68">
        <v>5</v>
      </c>
      <c r="C21" s="69">
        <v>41048</v>
      </c>
      <c r="D21" s="69">
        <v>41054</v>
      </c>
      <c r="E21" s="5">
        <v>13</v>
      </c>
      <c r="F21" s="70" t="s">
        <v>183</v>
      </c>
      <c r="G21" s="70"/>
    </row>
    <row r="22" spans="1:7" x14ac:dyDescent="0.2">
      <c r="A22" s="66">
        <v>2012</v>
      </c>
      <c r="B22" s="68">
        <v>6</v>
      </c>
      <c r="C22" s="69">
        <v>41082</v>
      </c>
      <c r="D22" s="69">
        <v>41087</v>
      </c>
      <c r="E22" s="5">
        <v>10</v>
      </c>
      <c r="F22" s="70" t="s">
        <v>183</v>
      </c>
      <c r="G22" s="70"/>
    </row>
    <row r="23" spans="1:7" x14ac:dyDescent="0.2">
      <c r="A23" s="66">
        <v>2012</v>
      </c>
      <c r="B23" s="68">
        <v>7</v>
      </c>
      <c r="C23" s="69">
        <v>41113</v>
      </c>
      <c r="D23" s="69">
        <v>41118</v>
      </c>
      <c r="E23" s="5">
        <v>16</v>
      </c>
      <c r="F23" s="70" t="s">
        <v>183</v>
      </c>
      <c r="G23" s="70"/>
    </row>
    <row r="24" spans="1:7" x14ac:dyDescent="0.2">
      <c r="A24" s="66">
        <v>2012</v>
      </c>
      <c r="B24" s="68">
        <v>8</v>
      </c>
      <c r="C24" s="69">
        <v>41145</v>
      </c>
      <c r="D24" s="69">
        <v>41150</v>
      </c>
      <c r="E24" s="5">
        <v>15</v>
      </c>
      <c r="F24" s="70" t="s">
        <v>183</v>
      </c>
      <c r="G24" s="70"/>
    </row>
    <row r="25" spans="1:7" x14ac:dyDescent="0.2">
      <c r="A25" s="66">
        <v>2012</v>
      </c>
      <c r="B25" s="68">
        <v>9</v>
      </c>
      <c r="C25" s="69">
        <v>41176</v>
      </c>
      <c r="D25" s="69">
        <v>41180</v>
      </c>
      <c r="E25" s="5">
        <v>15</v>
      </c>
      <c r="F25" s="70" t="s">
        <v>183</v>
      </c>
      <c r="G25" s="70"/>
    </row>
    <row r="26" spans="1:7" x14ac:dyDescent="0.2">
      <c r="A26" s="66">
        <v>2012</v>
      </c>
      <c r="B26" s="68">
        <v>10</v>
      </c>
      <c r="C26" s="69">
        <v>41199</v>
      </c>
      <c r="D26" s="69">
        <v>41201</v>
      </c>
      <c r="E26" s="5">
        <v>12</v>
      </c>
      <c r="F26" s="70" t="s">
        <v>183</v>
      </c>
      <c r="G26" s="70"/>
    </row>
    <row r="27" spans="1:7" x14ac:dyDescent="0.2">
      <c r="A27" s="66">
        <v>2012</v>
      </c>
      <c r="B27" s="68">
        <v>11</v>
      </c>
      <c r="C27" s="69">
        <v>41214</v>
      </c>
      <c r="D27" s="69">
        <v>41217</v>
      </c>
      <c r="E27" s="5">
        <v>15</v>
      </c>
      <c r="F27" s="70" t="s">
        <v>183</v>
      </c>
      <c r="G27" s="70"/>
    </row>
    <row r="28" spans="1:7" x14ac:dyDescent="0.2">
      <c r="A28" s="66">
        <v>2016</v>
      </c>
      <c r="B28" s="68">
        <v>1</v>
      </c>
      <c r="C28" s="69">
        <v>42364</v>
      </c>
      <c r="D28" s="69">
        <v>42369</v>
      </c>
      <c r="E28" s="5">
        <v>8</v>
      </c>
      <c r="F28" s="70" t="s">
        <v>183</v>
      </c>
      <c r="G28" s="70"/>
    </row>
    <row r="29" spans="1:7" x14ac:dyDescent="0.2">
      <c r="A29" s="66">
        <v>2016</v>
      </c>
      <c r="B29" s="68">
        <v>2</v>
      </c>
      <c r="C29" s="69">
        <v>42395</v>
      </c>
      <c r="D29" s="69">
        <v>42400</v>
      </c>
      <c r="E29" s="5">
        <v>17</v>
      </c>
      <c r="F29" s="70" t="s">
        <v>183</v>
      </c>
      <c r="G29" s="70"/>
    </row>
    <row r="30" spans="1:7" x14ac:dyDescent="0.2">
      <c r="A30" s="66">
        <v>2016</v>
      </c>
      <c r="B30" s="68">
        <v>3</v>
      </c>
      <c r="C30" s="69">
        <v>42426</v>
      </c>
      <c r="D30" s="69">
        <v>42428</v>
      </c>
      <c r="E30" s="5">
        <v>15</v>
      </c>
      <c r="F30" s="70" t="s">
        <v>183</v>
      </c>
      <c r="G30" s="70"/>
    </row>
    <row r="31" spans="1:7" x14ac:dyDescent="0.2">
      <c r="A31" s="66">
        <v>2016</v>
      </c>
      <c r="B31" s="68">
        <v>4</v>
      </c>
      <c r="C31" s="69">
        <v>42460</v>
      </c>
      <c r="D31" s="69">
        <v>42457</v>
      </c>
      <c r="E31" s="5">
        <v>14</v>
      </c>
      <c r="F31" s="70" t="s">
        <v>183</v>
      </c>
      <c r="G31" s="70"/>
    </row>
    <row r="32" spans="1:7" x14ac:dyDescent="0.2">
      <c r="A32" s="66">
        <v>2016</v>
      </c>
      <c r="B32" s="68">
        <v>5</v>
      </c>
      <c r="C32" s="69">
        <v>42487</v>
      </c>
      <c r="D32" s="69">
        <v>42490</v>
      </c>
      <c r="E32" s="5">
        <v>15</v>
      </c>
      <c r="F32" s="70" t="s">
        <v>183</v>
      </c>
      <c r="G32" s="70"/>
    </row>
    <row r="33" spans="1:7" x14ac:dyDescent="0.2">
      <c r="A33" s="66">
        <v>2016</v>
      </c>
      <c r="B33" s="68">
        <v>6</v>
      </c>
      <c r="C33" s="69">
        <v>42519</v>
      </c>
      <c r="D33" s="69">
        <v>42521</v>
      </c>
      <c r="E33" s="5">
        <v>13</v>
      </c>
      <c r="F33" s="70" t="s">
        <v>183</v>
      </c>
      <c r="G33" s="70"/>
    </row>
    <row r="34" spans="1:7" x14ac:dyDescent="0.2">
      <c r="A34" s="66">
        <v>2016</v>
      </c>
      <c r="B34" s="68">
        <v>7</v>
      </c>
      <c r="C34" s="69">
        <v>42549</v>
      </c>
      <c r="D34" s="69">
        <v>42551</v>
      </c>
      <c r="E34" s="5">
        <v>12</v>
      </c>
      <c r="F34" s="70" t="s">
        <v>183</v>
      </c>
      <c r="G34" s="70"/>
    </row>
    <row r="35" spans="1:7" x14ac:dyDescent="0.2">
      <c r="A35" s="66">
        <v>2016</v>
      </c>
      <c r="B35" s="68">
        <v>8</v>
      </c>
      <c r="C35" s="69">
        <v>42580</v>
      </c>
      <c r="D35" s="69">
        <v>42582</v>
      </c>
      <c r="E35" s="5">
        <v>12</v>
      </c>
      <c r="F35" s="70" t="s">
        <v>183</v>
      </c>
      <c r="G35" s="70"/>
    </row>
    <row r="36" spans="1:7" x14ac:dyDescent="0.2">
      <c r="A36" s="66">
        <v>2016</v>
      </c>
      <c r="B36" s="68">
        <v>9</v>
      </c>
      <c r="C36" s="69">
        <v>42611</v>
      </c>
      <c r="D36" s="69">
        <v>42613</v>
      </c>
      <c r="E36" s="5">
        <v>13</v>
      </c>
      <c r="F36" s="70" t="s">
        <v>183</v>
      </c>
      <c r="G36" s="70"/>
    </row>
    <row r="37" spans="1:7" x14ac:dyDescent="0.2">
      <c r="A37" s="66">
        <v>2016</v>
      </c>
      <c r="B37" s="68">
        <v>10</v>
      </c>
      <c r="C37" s="69">
        <v>42641</v>
      </c>
      <c r="D37" s="69">
        <v>42643</v>
      </c>
      <c r="E37" s="5">
        <v>13</v>
      </c>
      <c r="F37" s="70" t="s">
        <v>183</v>
      </c>
      <c r="G37" s="70"/>
    </row>
    <row r="38" spans="1:7" x14ac:dyDescent="0.2">
      <c r="A38" s="66">
        <v>2016</v>
      </c>
      <c r="B38" s="68">
        <v>11</v>
      </c>
      <c r="C38" s="69">
        <v>42656</v>
      </c>
      <c r="D38" s="69">
        <v>42657</v>
      </c>
      <c r="E38" s="5">
        <v>14</v>
      </c>
      <c r="F38" s="70" t="s">
        <v>183</v>
      </c>
      <c r="G38" s="70"/>
    </row>
    <row r="39" spans="1:7" x14ac:dyDescent="0.2">
      <c r="A39" s="66">
        <v>2016</v>
      </c>
      <c r="B39" s="68">
        <v>12</v>
      </c>
      <c r="C39" s="69">
        <v>42672</v>
      </c>
      <c r="D39" s="69">
        <v>42675</v>
      </c>
      <c r="E39" s="5">
        <v>13</v>
      </c>
      <c r="F39" s="70" t="s">
        <v>183</v>
      </c>
      <c r="G39" s="70"/>
    </row>
    <row r="40" spans="1:7" x14ac:dyDescent="0.2">
      <c r="A40" s="66">
        <v>2016</v>
      </c>
      <c r="B40" s="68">
        <v>13</v>
      </c>
      <c r="C40" s="69">
        <v>42680</v>
      </c>
      <c r="D40" s="69">
        <v>42681</v>
      </c>
      <c r="E40" s="5">
        <v>12</v>
      </c>
      <c r="F40" s="70" t="s">
        <v>183</v>
      </c>
      <c r="G40" s="70"/>
    </row>
    <row r="42" spans="1:7" x14ac:dyDescent="0.2">
      <c r="A42" s="22"/>
      <c r="B42" s="18"/>
      <c r="C42" s="18"/>
      <c r="D42" s="18"/>
    </row>
    <row r="43" spans="1:7" x14ac:dyDescent="0.2">
      <c r="A43" s="20"/>
    </row>
    <row r="44" spans="1:7" x14ac:dyDescent="0.2">
      <c r="A44" s="20"/>
    </row>
    <row r="45" spans="1:7" x14ac:dyDescent="0.2">
      <c r="A45" s="20"/>
    </row>
    <row r="46" spans="1:7" x14ac:dyDescent="0.2">
      <c r="A46" s="20"/>
    </row>
    <row r="47" spans="1:7" x14ac:dyDescent="0.2">
      <c r="A47" s="20"/>
    </row>
    <row r="48" spans="1:7" x14ac:dyDescent="0.2">
      <c r="A48" s="20"/>
    </row>
    <row r="49" spans="1:1" x14ac:dyDescent="0.2">
      <c r="A49" s="20"/>
    </row>
    <row r="50" spans="1:1" x14ac:dyDescent="0.2">
      <c r="A50" s="20"/>
    </row>
    <row r="51" spans="1:1" x14ac:dyDescent="0.2">
      <c r="A51" s="20"/>
    </row>
    <row r="52" spans="1:1" x14ac:dyDescent="0.2">
      <c r="A52" s="20"/>
    </row>
    <row r="53" spans="1:1" x14ac:dyDescent="0.2">
      <c r="A53" s="20"/>
    </row>
    <row r="54" spans="1:1" x14ac:dyDescent="0.2">
      <c r="A54" s="20"/>
    </row>
    <row r="55" spans="1:1" x14ac:dyDescent="0.2">
      <c r="A55" s="20"/>
    </row>
    <row r="56" spans="1:1" x14ac:dyDescent="0.2">
      <c r="A56" s="20"/>
    </row>
    <row r="57" spans="1:1" x14ac:dyDescent="0.2">
      <c r="A57" s="20"/>
    </row>
    <row r="58" spans="1:1" x14ac:dyDescent="0.2">
      <c r="A58" s="20"/>
    </row>
    <row r="59" spans="1:1" x14ac:dyDescent="0.2">
      <c r="A59" s="20"/>
    </row>
    <row r="60" spans="1:1" x14ac:dyDescent="0.2">
      <c r="A60" s="20"/>
    </row>
    <row r="61" spans="1:1" x14ac:dyDescent="0.2">
      <c r="A61" s="20"/>
    </row>
    <row r="62" spans="1:1" x14ac:dyDescent="0.2">
      <c r="A62" s="20"/>
    </row>
    <row r="63" spans="1:1" x14ac:dyDescent="0.2">
      <c r="A63" s="20"/>
    </row>
    <row r="64" spans="1:1" x14ac:dyDescent="0.2">
      <c r="A64" s="20"/>
    </row>
    <row r="65" spans="1:1" x14ac:dyDescent="0.2">
      <c r="A65" s="20"/>
    </row>
    <row r="66" spans="1:1" x14ac:dyDescent="0.2">
      <c r="A66" s="20"/>
    </row>
    <row r="67" spans="1:1" x14ac:dyDescent="0.2">
      <c r="A67" s="20"/>
    </row>
    <row r="68" spans="1:1" x14ac:dyDescent="0.2">
      <c r="A68" s="20"/>
    </row>
    <row r="69" spans="1:1" x14ac:dyDescent="0.2">
      <c r="A69" s="20"/>
    </row>
    <row r="70" spans="1:1" x14ac:dyDescent="0.2">
      <c r="A70" s="20"/>
    </row>
    <row r="71" spans="1:1" x14ac:dyDescent="0.2">
      <c r="A71" s="20"/>
    </row>
    <row r="72" spans="1:1" x14ac:dyDescent="0.2">
      <c r="A72" s="20"/>
    </row>
    <row r="73" spans="1:1" x14ac:dyDescent="0.2">
      <c r="A73" s="20"/>
    </row>
    <row r="74" spans="1:1" x14ac:dyDescent="0.2">
      <c r="A74" s="20"/>
    </row>
    <row r="75" spans="1:1" x14ac:dyDescent="0.2">
      <c r="A75" s="20"/>
    </row>
    <row r="76" spans="1:1" x14ac:dyDescent="0.2">
      <c r="A76" s="20"/>
    </row>
    <row r="77" spans="1:1" x14ac:dyDescent="0.2">
      <c r="A77" s="20"/>
    </row>
    <row r="78" spans="1:1" x14ac:dyDescent="0.2">
      <c r="A78" s="20"/>
    </row>
    <row r="79" spans="1:1" x14ac:dyDescent="0.2">
      <c r="A79" s="20"/>
    </row>
    <row r="80" spans="1:1" x14ac:dyDescent="0.2">
      <c r="A80" s="20"/>
    </row>
    <row r="81" spans="1:1" x14ac:dyDescent="0.2">
      <c r="A81" s="20"/>
    </row>
    <row r="82" spans="1:1" x14ac:dyDescent="0.2">
      <c r="A82" s="20"/>
    </row>
    <row r="83" spans="1:1" x14ac:dyDescent="0.2">
      <c r="A83" s="2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8241-D894-BB4E-8A4C-F8306E6942F9}">
  <sheetPr>
    <tabColor theme="5" tint="0.59999389629810485"/>
  </sheetPr>
  <dimension ref="A1:G41"/>
  <sheetViews>
    <sheetView workbookViewId="0">
      <selection activeCell="H15" sqref="H15"/>
    </sheetView>
  </sheetViews>
  <sheetFormatPr baseColWidth="10" defaultRowHeight="16" x14ac:dyDescent="0.2"/>
  <cols>
    <col min="1" max="16384" width="10.83203125" style="107"/>
  </cols>
  <sheetData>
    <row r="1" spans="1:7" x14ac:dyDescent="0.2">
      <c r="A1" s="22" t="s">
        <v>186</v>
      </c>
      <c r="B1" s="18"/>
      <c r="C1" s="18"/>
      <c r="D1" s="18"/>
      <c r="E1" s="20"/>
      <c r="F1" s="20"/>
      <c r="G1" s="20"/>
    </row>
    <row r="2" spans="1:7" x14ac:dyDescent="0.2">
      <c r="A2" s="23" t="s">
        <v>46</v>
      </c>
      <c r="B2" s="18"/>
      <c r="C2" s="18"/>
      <c r="D2" s="18"/>
      <c r="E2" s="20"/>
      <c r="F2" s="20"/>
      <c r="G2" s="20"/>
    </row>
    <row r="3" spans="1:7" x14ac:dyDescent="0.2">
      <c r="A3" s="23"/>
      <c r="B3" s="18"/>
      <c r="C3" s="18"/>
      <c r="D3" s="18"/>
      <c r="E3" s="20"/>
      <c r="F3" s="20"/>
      <c r="G3" s="20"/>
    </row>
    <row r="4" spans="1:7" x14ac:dyDescent="0.2">
      <c r="A4" s="89" t="s">
        <v>47</v>
      </c>
      <c r="B4" s="95" t="s">
        <v>44</v>
      </c>
      <c r="C4" s="37" t="s">
        <v>41</v>
      </c>
      <c r="D4" s="37" t="s">
        <v>41</v>
      </c>
      <c r="E4" s="37" t="s">
        <v>41</v>
      </c>
      <c r="F4" s="37" t="s">
        <v>41</v>
      </c>
      <c r="G4" s="37" t="s">
        <v>41</v>
      </c>
    </row>
    <row r="5" spans="1:7" x14ac:dyDescent="0.2">
      <c r="A5" s="90"/>
      <c r="B5" s="96"/>
      <c r="C5" s="86" t="s">
        <v>45</v>
      </c>
      <c r="D5" s="86">
        <v>2004</v>
      </c>
      <c r="E5" s="86">
        <v>2008</v>
      </c>
      <c r="F5" s="86">
        <v>2012</v>
      </c>
      <c r="G5" s="86">
        <v>2016</v>
      </c>
    </row>
    <row r="6" spans="1:7" x14ac:dyDescent="0.2">
      <c r="A6" s="64">
        <v>1</v>
      </c>
      <c r="B6" s="36">
        <f>COUNTIF(D6:G6,"&gt;0")</f>
        <v>4</v>
      </c>
      <c r="C6" s="36">
        <f>SUM(D6:G6)</f>
        <v>34</v>
      </c>
      <c r="D6" s="36">
        <f>SUMPRODUCT(('Appendix II'!$A6=_data_experts!$G$2:$G$453)*(_data_experts!$B$2:$B$453='Appendix II'!D$5))</f>
        <v>4</v>
      </c>
      <c r="E6" s="36">
        <f>SUMPRODUCT(('Appendix II'!$A6=_data_experts!$G$2:$G$453)*(_data_experts!$B$2:$B$453='Appendix II'!E$5))</f>
        <v>6</v>
      </c>
      <c r="F6" s="36">
        <f>SUMPRODUCT(('Appendix II'!$A6=_data_experts!$G$2:$G$453)*(_data_experts!$B$2:$B$453='Appendix II'!F$5))</f>
        <v>11</v>
      </c>
      <c r="G6" s="36">
        <f>SUMPRODUCT(('Appendix II'!$A6=_data_experts!$G$2:$G$453)*(_data_experts!$B$2:$B$453='Appendix II'!G$5))</f>
        <v>13</v>
      </c>
    </row>
    <row r="7" spans="1:7" x14ac:dyDescent="0.2">
      <c r="A7" s="64">
        <v>2</v>
      </c>
      <c r="B7" s="36">
        <f>COUNTIF(D7:G7,"&gt;0")</f>
        <v>4</v>
      </c>
      <c r="C7" s="36">
        <f>SUM(D7:G7)</f>
        <v>34</v>
      </c>
      <c r="D7" s="36">
        <f>SUMPRODUCT(('Appendix II'!$A7=_data_experts!$G$2:$G$453)*(_data_experts!$B$2:$B$453='Appendix II'!D$5))</f>
        <v>4</v>
      </c>
      <c r="E7" s="36">
        <f>SUMPRODUCT(('Appendix II'!$A7=_data_experts!$G$2:$G$453)*(_data_experts!$B$2:$B$453='Appendix II'!E$5))</f>
        <v>6</v>
      </c>
      <c r="F7" s="36">
        <f>SUMPRODUCT(('Appendix II'!$A7=_data_experts!$G$2:$G$453)*(_data_experts!$B$2:$B$453='Appendix II'!F$5))</f>
        <v>11</v>
      </c>
      <c r="G7" s="36">
        <f>SUMPRODUCT(('Appendix II'!$A7=_data_experts!$G$2:$G$453)*(_data_experts!$B$2:$B$453='Appendix II'!G$5))</f>
        <v>13</v>
      </c>
    </row>
    <row r="8" spans="1:7" x14ac:dyDescent="0.2">
      <c r="A8" s="64">
        <v>3</v>
      </c>
      <c r="B8" s="36">
        <f>COUNTIF(D8:G8,"&gt;0")</f>
        <v>4</v>
      </c>
      <c r="C8" s="36">
        <f>SUM(D8:G8)</f>
        <v>32</v>
      </c>
      <c r="D8" s="36">
        <f>SUMPRODUCT(('Appendix II'!$A8=_data_experts!$G$2:$G$453)*(_data_experts!$B$2:$B$453='Appendix II'!D$5))</f>
        <v>4</v>
      </c>
      <c r="E8" s="36">
        <f>SUMPRODUCT(('Appendix II'!$A8=_data_experts!$G$2:$G$453)*(_data_experts!$B$2:$B$453='Appendix II'!E$5))</f>
        <v>6</v>
      </c>
      <c r="F8" s="36">
        <f>SUMPRODUCT(('Appendix II'!$A8=_data_experts!$G$2:$G$453)*(_data_experts!$B$2:$B$453='Appendix II'!F$5))</f>
        <v>11</v>
      </c>
      <c r="G8" s="36">
        <f>SUMPRODUCT(('Appendix II'!$A8=_data_experts!$G$2:$G$453)*(_data_experts!$B$2:$B$453='Appendix II'!G$5))</f>
        <v>11</v>
      </c>
    </row>
    <row r="9" spans="1:7" x14ac:dyDescent="0.2">
      <c r="A9" s="64">
        <v>4</v>
      </c>
      <c r="B9" s="36">
        <f>COUNTIF(D9:G9,"&gt;0")</f>
        <v>4</v>
      </c>
      <c r="C9" s="36">
        <f>SUM(D9:G9)</f>
        <v>30</v>
      </c>
      <c r="D9" s="36">
        <f>SUMPRODUCT(('Appendix II'!$A9=_data_experts!$G$2:$G$453)*(_data_experts!$B$2:$B$453='Appendix II'!D$5))</f>
        <v>4</v>
      </c>
      <c r="E9" s="36">
        <f>SUMPRODUCT(('Appendix II'!$A9=_data_experts!$G$2:$G$453)*(_data_experts!$B$2:$B$453='Appendix II'!E$5))</f>
        <v>4</v>
      </c>
      <c r="F9" s="36">
        <f>SUMPRODUCT(('Appendix II'!$A9=_data_experts!$G$2:$G$453)*(_data_experts!$B$2:$B$453='Appendix II'!F$5))</f>
        <v>9</v>
      </c>
      <c r="G9" s="36">
        <f>SUMPRODUCT(('Appendix II'!$A9=_data_experts!$G$2:$G$453)*(_data_experts!$B$2:$B$453='Appendix II'!G$5))</f>
        <v>13</v>
      </c>
    </row>
    <row r="10" spans="1:7" x14ac:dyDescent="0.2">
      <c r="A10" s="64">
        <v>5</v>
      </c>
      <c r="B10" s="36">
        <f>COUNTIF(D10:G10,"&gt;0")</f>
        <v>4</v>
      </c>
      <c r="C10" s="36">
        <f>SUM(D10:G10)</f>
        <v>29</v>
      </c>
      <c r="D10" s="36">
        <f>SUMPRODUCT(('Appendix II'!$A10=_data_experts!$G$2:$G$453)*(_data_experts!$B$2:$B$453='Appendix II'!D$5))</f>
        <v>4</v>
      </c>
      <c r="E10" s="36">
        <f>SUMPRODUCT(('Appendix II'!$A10=_data_experts!$G$2:$G$453)*(_data_experts!$B$2:$B$453='Appendix II'!E$5))</f>
        <v>4</v>
      </c>
      <c r="F10" s="36">
        <f>SUMPRODUCT(('Appendix II'!$A10=_data_experts!$G$2:$G$453)*(_data_experts!$B$2:$B$453='Appendix II'!F$5))</f>
        <v>9</v>
      </c>
      <c r="G10" s="36">
        <f>SUMPRODUCT(('Appendix II'!$A10=_data_experts!$G$2:$G$453)*(_data_experts!$B$2:$B$453='Appendix II'!G$5))</f>
        <v>12</v>
      </c>
    </row>
    <row r="11" spans="1:7" x14ac:dyDescent="0.2">
      <c r="A11" s="64">
        <v>6</v>
      </c>
      <c r="B11" s="36">
        <f>COUNTIF(D11:G11,"&gt;0")</f>
        <v>3</v>
      </c>
      <c r="C11" s="36">
        <f>SUM(D11:G11)</f>
        <v>25</v>
      </c>
      <c r="D11" s="36">
        <f>SUMPRODUCT(('Appendix II'!$A11=_data_experts!$G$2:$G$453)*(_data_experts!$B$2:$B$453='Appendix II'!D$5))</f>
        <v>0</v>
      </c>
      <c r="E11" s="36">
        <f>SUMPRODUCT(('Appendix II'!$A11=_data_experts!$G$2:$G$453)*(_data_experts!$B$2:$B$453='Appendix II'!E$5))</f>
        <v>5</v>
      </c>
      <c r="F11" s="36">
        <f>SUMPRODUCT(('Appendix II'!$A11=_data_experts!$G$2:$G$453)*(_data_experts!$B$2:$B$453='Appendix II'!F$5))</f>
        <v>10</v>
      </c>
      <c r="G11" s="36">
        <f>SUMPRODUCT(('Appendix II'!$A11=_data_experts!$G$2:$G$453)*(_data_experts!$B$2:$B$453='Appendix II'!G$5))</f>
        <v>10</v>
      </c>
    </row>
    <row r="12" spans="1:7" x14ac:dyDescent="0.2">
      <c r="A12" s="64">
        <v>7</v>
      </c>
      <c r="B12" s="36">
        <f>COUNTIF(D12:G12,"&gt;0")</f>
        <v>3</v>
      </c>
      <c r="C12" s="36">
        <f>SUM(D12:G12)</f>
        <v>24</v>
      </c>
      <c r="D12" s="36">
        <f>SUMPRODUCT(('Appendix II'!$A12=_data_experts!$G$2:$G$453)*(_data_experts!$B$2:$B$453='Appendix II'!D$5))</f>
        <v>0</v>
      </c>
      <c r="E12" s="36">
        <f>SUMPRODUCT(('Appendix II'!$A12=_data_experts!$G$2:$G$453)*(_data_experts!$B$2:$B$453='Appendix II'!E$5))</f>
        <v>5</v>
      </c>
      <c r="F12" s="36">
        <f>SUMPRODUCT(('Appendix II'!$A12=_data_experts!$G$2:$G$453)*(_data_experts!$B$2:$B$453='Appendix II'!F$5))</f>
        <v>6</v>
      </c>
      <c r="G12" s="36">
        <f>SUMPRODUCT(('Appendix II'!$A12=_data_experts!$G$2:$G$453)*(_data_experts!$B$2:$B$453='Appendix II'!G$5))</f>
        <v>13</v>
      </c>
    </row>
    <row r="13" spans="1:7" x14ac:dyDescent="0.2">
      <c r="A13" s="64">
        <v>8</v>
      </c>
      <c r="B13" s="36">
        <f>COUNTIF(D13:G13,"&gt;0")</f>
        <v>3</v>
      </c>
      <c r="C13" s="36">
        <f>SUM(D13:G13)</f>
        <v>25</v>
      </c>
      <c r="D13" s="36">
        <f>SUMPRODUCT(('Appendix II'!$A13=_data_experts!$G$2:$G$453)*(_data_experts!$B$2:$B$453='Appendix II'!D$5))</f>
        <v>0</v>
      </c>
      <c r="E13" s="36">
        <f>SUMPRODUCT(('Appendix II'!$A13=_data_experts!$G$2:$G$453)*(_data_experts!$B$2:$B$453='Appendix II'!E$5))</f>
        <v>4</v>
      </c>
      <c r="F13" s="36">
        <f>SUMPRODUCT(('Appendix II'!$A13=_data_experts!$G$2:$G$453)*(_data_experts!$B$2:$B$453='Appendix II'!F$5))</f>
        <v>8</v>
      </c>
      <c r="G13" s="36">
        <f>SUMPRODUCT(('Appendix II'!$A13=_data_experts!$G$2:$G$453)*(_data_experts!$B$2:$B$453='Appendix II'!G$5))</f>
        <v>13</v>
      </c>
    </row>
    <row r="14" spans="1:7" x14ac:dyDescent="0.2">
      <c r="A14" s="64">
        <v>9</v>
      </c>
      <c r="B14" s="36">
        <f>COUNTIF(D14:G14,"&gt;0")</f>
        <v>2</v>
      </c>
      <c r="C14" s="36">
        <f>SUM(D14:G14)</f>
        <v>24</v>
      </c>
      <c r="D14" s="36">
        <f>SUMPRODUCT(('Appendix II'!$A14=_data_experts!$G$2:$G$453)*(_data_experts!$B$2:$B$453='Appendix II'!D$5))</f>
        <v>0</v>
      </c>
      <c r="E14" s="36">
        <f>SUMPRODUCT(('Appendix II'!$A14=_data_experts!$G$2:$G$453)*(_data_experts!$B$2:$B$453='Appendix II'!E$5))</f>
        <v>0</v>
      </c>
      <c r="F14" s="36">
        <f>SUMPRODUCT(('Appendix II'!$A14=_data_experts!$G$2:$G$453)*(_data_experts!$B$2:$B$453='Appendix II'!F$5))</f>
        <v>11</v>
      </c>
      <c r="G14" s="36">
        <f>SUMPRODUCT(('Appendix II'!$A14=_data_experts!$G$2:$G$453)*(_data_experts!$B$2:$B$453='Appendix II'!G$5))</f>
        <v>13</v>
      </c>
    </row>
    <row r="15" spans="1:7" x14ac:dyDescent="0.2">
      <c r="A15" s="64">
        <v>10</v>
      </c>
      <c r="B15" s="36">
        <f>COUNTIF(D15:G15,"&gt;0")</f>
        <v>2</v>
      </c>
      <c r="C15" s="36">
        <f>SUM(D15:G15)</f>
        <v>22</v>
      </c>
      <c r="D15" s="36">
        <f>SUMPRODUCT(('Appendix II'!$A15=_data_experts!$G$2:$G$453)*(_data_experts!$B$2:$B$453='Appendix II'!D$5))</f>
        <v>0</v>
      </c>
      <c r="E15" s="36">
        <f>SUMPRODUCT(('Appendix II'!$A15=_data_experts!$G$2:$G$453)*(_data_experts!$B$2:$B$453='Appendix II'!E$5))</f>
        <v>0</v>
      </c>
      <c r="F15" s="36">
        <f>SUMPRODUCT(('Appendix II'!$A15=_data_experts!$G$2:$G$453)*(_data_experts!$B$2:$B$453='Appendix II'!F$5))</f>
        <v>9</v>
      </c>
      <c r="G15" s="36">
        <f>SUMPRODUCT(('Appendix II'!$A15=_data_experts!$G$2:$G$453)*(_data_experts!$B$2:$B$453='Appendix II'!G$5))</f>
        <v>13</v>
      </c>
    </row>
    <row r="16" spans="1:7" x14ac:dyDescent="0.2">
      <c r="A16" s="64">
        <v>11</v>
      </c>
      <c r="B16" s="36">
        <f>COUNTIF(D16:G16,"&gt;0")</f>
        <v>2</v>
      </c>
      <c r="C16" s="36">
        <f>SUM(D16:G16)</f>
        <v>21</v>
      </c>
      <c r="D16" s="36">
        <f>SUMPRODUCT(('Appendix II'!$A16=_data_experts!$G$2:$G$453)*(_data_experts!$B$2:$B$453='Appendix II'!D$5))</f>
        <v>0</v>
      </c>
      <c r="E16" s="36">
        <f>SUMPRODUCT(('Appendix II'!$A16=_data_experts!$G$2:$G$453)*(_data_experts!$B$2:$B$453='Appendix II'!E$5))</f>
        <v>0</v>
      </c>
      <c r="F16" s="36">
        <f>SUMPRODUCT(('Appendix II'!$A16=_data_experts!$G$2:$G$453)*(_data_experts!$B$2:$B$453='Appendix II'!F$5))</f>
        <v>10</v>
      </c>
      <c r="G16" s="36">
        <f>SUMPRODUCT(('Appendix II'!$A16=_data_experts!$G$2:$G$453)*(_data_experts!$B$2:$B$453='Appendix II'!G$5))</f>
        <v>11</v>
      </c>
    </row>
    <row r="17" spans="1:7" x14ac:dyDescent="0.2">
      <c r="A17" s="64">
        <v>12</v>
      </c>
      <c r="B17" s="36">
        <f>COUNTIF(D17:G17,"&gt;0")</f>
        <v>3</v>
      </c>
      <c r="C17" s="36">
        <f>SUM(D17:G17)</f>
        <v>16</v>
      </c>
      <c r="D17" s="36">
        <f>SUMPRODUCT(('Appendix II'!$A17=_data_experts!$G$2:$G$453)*(_data_experts!$B$2:$B$453='Appendix II'!D$5))</f>
        <v>0</v>
      </c>
      <c r="E17" s="36">
        <f>SUMPRODUCT(('Appendix II'!$A17=_data_experts!$G$2:$G$453)*(_data_experts!$B$2:$B$453='Appendix II'!E$5))</f>
        <v>5</v>
      </c>
      <c r="F17" s="36">
        <f>SUMPRODUCT(('Appendix II'!$A17=_data_experts!$G$2:$G$453)*(_data_experts!$B$2:$B$453='Appendix II'!F$5))</f>
        <v>7</v>
      </c>
      <c r="G17" s="36">
        <f>SUMPRODUCT(('Appendix II'!$A17=_data_experts!$G$2:$G$453)*(_data_experts!$B$2:$B$453='Appendix II'!G$5))</f>
        <v>4</v>
      </c>
    </row>
    <row r="18" spans="1:7" x14ac:dyDescent="0.2">
      <c r="A18" s="64">
        <v>13</v>
      </c>
      <c r="B18" s="36">
        <f>COUNTIF(D18:G18,"&gt;0")</f>
        <v>1</v>
      </c>
      <c r="C18" s="36">
        <f>SUM(D18:G18)</f>
        <v>11</v>
      </c>
      <c r="D18" s="36">
        <f>SUMPRODUCT(('Appendix II'!$A18=_data_experts!$G$2:$G$453)*(_data_experts!$B$2:$B$453='Appendix II'!D$5))</f>
        <v>0</v>
      </c>
      <c r="E18" s="36">
        <f>SUMPRODUCT(('Appendix II'!$A18=_data_experts!$G$2:$G$453)*(_data_experts!$B$2:$B$453='Appendix II'!E$5))</f>
        <v>0</v>
      </c>
      <c r="F18" s="36">
        <f>SUMPRODUCT(('Appendix II'!$A18=_data_experts!$G$2:$G$453)*(_data_experts!$B$2:$B$453='Appendix II'!F$5))</f>
        <v>11</v>
      </c>
      <c r="G18" s="36">
        <f>SUMPRODUCT(('Appendix II'!$A18=_data_experts!$G$2:$G$453)*(_data_experts!$B$2:$B$453='Appendix II'!G$5))</f>
        <v>0</v>
      </c>
    </row>
    <row r="19" spans="1:7" x14ac:dyDescent="0.2">
      <c r="A19" s="64">
        <v>14</v>
      </c>
      <c r="B19" s="36">
        <f>COUNTIF(D19:G19,"&gt;0")</f>
        <v>1</v>
      </c>
      <c r="C19" s="36">
        <f>SUM(D19:G19)</f>
        <v>11</v>
      </c>
      <c r="D19" s="36">
        <f>SUMPRODUCT(('Appendix II'!$A19=_data_experts!$G$2:$G$453)*(_data_experts!$B$2:$B$453='Appendix II'!D$5))</f>
        <v>0</v>
      </c>
      <c r="E19" s="36">
        <f>SUMPRODUCT(('Appendix II'!$A19=_data_experts!$G$2:$G$453)*(_data_experts!$B$2:$B$453='Appendix II'!E$5))</f>
        <v>0</v>
      </c>
      <c r="F19" s="36">
        <f>SUMPRODUCT(('Appendix II'!$A19=_data_experts!$G$2:$G$453)*(_data_experts!$B$2:$B$453='Appendix II'!F$5))</f>
        <v>11</v>
      </c>
      <c r="G19" s="36">
        <f>SUMPRODUCT(('Appendix II'!$A19=_data_experts!$G$2:$G$453)*(_data_experts!$B$2:$B$453='Appendix II'!G$5))</f>
        <v>0</v>
      </c>
    </row>
    <row r="20" spans="1:7" x14ac:dyDescent="0.2">
      <c r="A20" s="64">
        <v>15</v>
      </c>
      <c r="B20" s="36">
        <f>COUNTIF(D20:G20,"&gt;0")</f>
        <v>1</v>
      </c>
      <c r="C20" s="36">
        <f>SUM(D20:G20)</f>
        <v>11</v>
      </c>
      <c r="D20" s="36">
        <f>SUMPRODUCT(('Appendix II'!$A20=_data_experts!$G$2:$G$453)*(_data_experts!$B$2:$B$453='Appendix II'!D$5))</f>
        <v>0</v>
      </c>
      <c r="E20" s="36">
        <f>SUMPRODUCT(('Appendix II'!$A20=_data_experts!$G$2:$G$453)*(_data_experts!$B$2:$B$453='Appendix II'!E$5))</f>
        <v>0</v>
      </c>
      <c r="F20" s="36">
        <f>SUMPRODUCT(('Appendix II'!$A20=_data_experts!$G$2:$G$453)*(_data_experts!$B$2:$B$453='Appendix II'!F$5))</f>
        <v>11</v>
      </c>
      <c r="G20" s="36">
        <f>SUMPRODUCT(('Appendix II'!$A20=_data_experts!$G$2:$G$453)*(_data_experts!$B$2:$B$453='Appendix II'!G$5))</f>
        <v>0</v>
      </c>
    </row>
    <row r="21" spans="1:7" x14ac:dyDescent="0.2">
      <c r="A21" s="64">
        <v>16</v>
      </c>
      <c r="B21" s="36">
        <f>COUNTIF(D21:G21,"&gt;0")</f>
        <v>2</v>
      </c>
      <c r="C21" s="36">
        <f>SUM(D21:G21)</f>
        <v>10</v>
      </c>
      <c r="D21" s="36">
        <f>SUMPRODUCT(('Appendix II'!$A21=_data_experts!$G$2:$G$453)*(_data_experts!$B$2:$B$453='Appendix II'!D$5))</f>
        <v>4</v>
      </c>
      <c r="E21" s="36">
        <f>SUMPRODUCT(('Appendix II'!$A21=_data_experts!$G$2:$G$453)*(_data_experts!$B$2:$B$453='Appendix II'!E$5))</f>
        <v>6</v>
      </c>
      <c r="F21" s="36">
        <f>SUMPRODUCT(('Appendix II'!$A21=_data_experts!$G$2:$G$453)*(_data_experts!$B$2:$B$453='Appendix II'!F$5))</f>
        <v>0</v>
      </c>
      <c r="G21" s="36">
        <f>SUMPRODUCT(('Appendix II'!$A21=_data_experts!$G$2:$G$453)*(_data_experts!$B$2:$B$453='Appendix II'!G$5))</f>
        <v>0</v>
      </c>
    </row>
    <row r="22" spans="1:7" x14ac:dyDescent="0.2">
      <c r="A22" s="64">
        <v>17</v>
      </c>
      <c r="B22" s="36">
        <f>COUNTIF(D22:G22,"&gt;0")</f>
        <v>1</v>
      </c>
      <c r="C22" s="36">
        <f>SUM(D22:G22)</f>
        <v>10</v>
      </c>
      <c r="D22" s="36">
        <f>SUMPRODUCT(('Appendix II'!$A22=_data_experts!$G$2:$G$453)*(_data_experts!$B$2:$B$453='Appendix II'!D$5))</f>
        <v>0</v>
      </c>
      <c r="E22" s="36">
        <f>SUMPRODUCT(('Appendix II'!$A22=_data_experts!$G$2:$G$453)*(_data_experts!$B$2:$B$453='Appendix II'!E$5))</f>
        <v>0</v>
      </c>
      <c r="F22" s="36">
        <f>SUMPRODUCT(('Appendix II'!$A22=_data_experts!$G$2:$G$453)*(_data_experts!$B$2:$B$453='Appendix II'!F$5))</f>
        <v>0</v>
      </c>
      <c r="G22" s="36">
        <f>SUMPRODUCT(('Appendix II'!$A22=_data_experts!$G$2:$G$453)*(_data_experts!$B$2:$B$453='Appendix II'!G$5))</f>
        <v>10</v>
      </c>
    </row>
    <row r="23" spans="1:7" x14ac:dyDescent="0.2">
      <c r="A23" s="64">
        <v>18</v>
      </c>
      <c r="B23" s="36">
        <f>COUNTIF(D23:G23,"&gt;0")</f>
        <v>2</v>
      </c>
      <c r="C23" s="36">
        <f>SUM(D23:G23)</f>
        <v>8</v>
      </c>
      <c r="D23" s="36">
        <f>SUMPRODUCT(('Appendix II'!$A23=_data_experts!$G$2:$G$453)*(_data_experts!$B$2:$B$453='Appendix II'!D$5))</f>
        <v>4</v>
      </c>
      <c r="E23" s="36">
        <f>SUMPRODUCT(('Appendix II'!$A23=_data_experts!$G$2:$G$453)*(_data_experts!$B$2:$B$453='Appendix II'!E$5))</f>
        <v>4</v>
      </c>
      <c r="F23" s="36">
        <f>SUMPRODUCT(('Appendix II'!$A23=_data_experts!$G$2:$G$453)*(_data_experts!$B$2:$B$453='Appendix II'!F$5))</f>
        <v>0</v>
      </c>
      <c r="G23" s="36">
        <f>SUMPRODUCT(('Appendix II'!$A23=_data_experts!$G$2:$G$453)*(_data_experts!$B$2:$B$453='Appendix II'!G$5))</f>
        <v>0</v>
      </c>
    </row>
    <row r="24" spans="1:7" x14ac:dyDescent="0.2">
      <c r="A24" s="64">
        <v>19</v>
      </c>
      <c r="B24" s="36">
        <f>COUNTIF(D24:G24,"&gt;0")</f>
        <v>1</v>
      </c>
      <c r="C24" s="36">
        <f>SUM(D24:G24)</f>
        <v>9</v>
      </c>
      <c r="D24" s="36">
        <f>SUMPRODUCT(('Appendix II'!$A24=_data_experts!$G$2:$G$453)*(_data_experts!$B$2:$B$453='Appendix II'!D$5))</f>
        <v>0</v>
      </c>
      <c r="E24" s="36">
        <f>SUMPRODUCT(('Appendix II'!$A24=_data_experts!$G$2:$G$453)*(_data_experts!$B$2:$B$453='Appendix II'!E$5))</f>
        <v>0</v>
      </c>
      <c r="F24" s="36">
        <f>SUMPRODUCT(('Appendix II'!$A24=_data_experts!$G$2:$G$453)*(_data_experts!$B$2:$B$453='Appendix II'!F$5))</f>
        <v>0</v>
      </c>
      <c r="G24" s="36">
        <f>SUMPRODUCT(('Appendix II'!$A24=_data_experts!$G$2:$G$453)*(_data_experts!$B$2:$B$453='Appendix II'!G$5))</f>
        <v>9</v>
      </c>
    </row>
    <row r="25" spans="1:7" x14ac:dyDescent="0.2">
      <c r="A25" s="64">
        <v>20</v>
      </c>
      <c r="B25" s="36">
        <f>COUNTIF(D25:G25,"&gt;0")</f>
        <v>2</v>
      </c>
      <c r="C25" s="36">
        <f>SUM(D25:G25)</f>
        <v>8</v>
      </c>
      <c r="D25" s="36">
        <f>SUMPRODUCT(('Appendix II'!$A25=_data_experts!$G$2:$G$453)*(_data_experts!$B$2:$B$453='Appendix II'!D$5))</f>
        <v>3</v>
      </c>
      <c r="E25" s="36">
        <f>SUMPRODUCT(('Appendix II'!$A25=_data_experts!$G$2:$G$453)*(_data_experts!$B$2:$B$453='Appendix II'!E$5))</f>
        <v>5</v>
      </c>
      <c r="F25" s="36">
        <f>SUMPRODUCT(('Appendix II'!$A25=_data_experts!$G$2:$G$453)*(_data_experts!$B$2:$B$453='Appendix II'!F$5))</f>
        <v>0</v>
      </c>
      <c r="G25" s="36">
        <f>SUMPRODUCT(('Appendix II'!$A25=_data_experts!$G$2:$G$453)*(_data_experts!$B$2:$B$453='Appendix II'!G$5))</f>
        <v>0</v>
      </c>
    </row>
    <row r="26" spans="1:7" x14ac:dyDescent="0.2">
      <c r="A26" s="64">
        <v>21</v>
      </c>
      <c r="B26" s="36">
        <f>COUNTIF(D26:G26,"&gt;0")</f>
        <v>1</v>
      </c>
      <c r="C26" s="36">
        <f>SUM(D26:G26)</f>
        <v>8</v>
      </c>
      <c r="D26" s="36">
        <f>SUMPRODUCT(('Appendix II'!$A26=_data_experts!$G$2:$G$453)*(_data_experts!$B$2:$B$453='Appendix II'!D$5))</f>
        <v>0</v>
      </c>
      <c r="E26" s="36">
        <f>SUMPRODUCT(('Appendix II'!$A26=_data_experts!$G$2:$G$453)*(_data_experts!$B$2:$B$453='Appendix II'!E$5))</f>
        <v>0</v>
      </c>
      <c r="F26" s="36">
        <f>SUMPRODUCT(('Appendix II'!$A26=_data_experts!$G$2:$G$453)*(_data_experts!$B$2:$B$453='Appendix II'!F$5))</f>
        <v>0</v>
      </c>
      <c r="G26" s="36">
        <f>SUMPRODUCT(('Appendix II'!$A26=_data_experts!$G$2:$G$453)*(_data_experts!$B$2:$B$453='Appendix II'!G$5))</f>
        <v>8</v>
      </c>
    </row>
    <row r="27" spans="1:7" x14ac:dyDescent="0.2">
      <c r="A27" s="64">
        <v>22</v>
      </c>
      <c r="B27" s="36">
        <f>COUNTIF(D27:G27,"&gt;0")</f>
        <v>1</v>
      </c>
      <c r="C27" s="36">
        <f>SUM(D27:G27)</f>
        <v>8</v>
      </c>
      <c r="D27" s="36">
        <f>SUMPRODUCT(('Appendix II'!$A27=_data_experts!$G$2:$G$453)*(_data_experts!$B$2:$B$453='Appendix II'!D$5))</f>
        <v>0</v>
      </c>
      <c r="E27" s="36">
        <f>SUMPRODUCT(('Appendix II'!$A27=_data_experts!$G$2:$G$453)*(_data_experts!$B$2:$B$453='Appendix II'!E$5))</f>
        <v>0</v>
      </c>
      <c r="F27" s="36">
        <f>SUMPRODUCT(('Appendix II'!$A27=_data_experts!$G$2:$G$453)*(_data_experts!$B$2:$B$453='Appendix II'!F$5))</f>
        <v>8</v>
      </c>
      <c r="G27" s="36">
        <f>SUMPRODUCT(('Appendix II'!$A27=_data_experts!$G$2:$G$453)*(_data_experts!$B$2:$B$453='Appendix II'!G$5))</f>
        <v>0</v>
      </c>
    </row>
    <row r="28" spans="1:7" x14ac:dyDescent="0.2">
      <c r="A28" s="64">
        <v>23</v>
      </c>
      <c r="B28" s="36">
        <f>COUNTIF(D28:G28,"&gt;0")</f>
        <v>2</v>
      </c>
      <c r="C28" s="36">
        <f>SUM(D28:G28)</f>
        <v>7</v>
      </c>
      <c r="D28" s="36">
        <f>SUMPRODUCT(('Appendix II'!$A28=_data_experts!$G$2:$G$453)*(_data_experts!$B$2:$B$453='Appendix II'!D$5))</f>
        <v>4</v>
      </c>
      <c r="E28" s="36">
        <f>SUMPRODUCT(('Appendix II'!$A28=_data_experts!$G$2:$G$453)*(_data_experts!$B$2:$B$453='Appendix II'!E$5))</f>
        <v>3</v>
      </c>
      <c r="F28" s="36">
        <f>SUMPRODUCT(('Appendix II'!$A28=_data_experts!$G$2:$G$453)*(_data_experts!$B$2:$B$453='Appendix II'!F$5))</f>
        <v>0</v>
      </c>
      <c r="G28" s="36">
        <f>SUMPRODUCT(('Appendix II'!$A28=_data_experts!$G$2:$G$453)*(_data_experts!$B$2:$B$453='Appendix II'!G$5))</f>
        <v>0</v>
      </c>
    </row>
    <row r="29" spans="1:7" x14ac:dyDescent="0.2">
      <c r="A29" s="64">
        <v>24</v>
      </c>
      <c r="B29" s="36">
        <f>COUNTIF(D29:G29,"&gt;0")</f>
        <v>1</v>
      </c>
      <c r="C29" s="36">
        <f>SUM(D29:G29)</f>
        <v>5</v>
      </c>
      <c r="D29" s="36">
        <f>SUMPRODUCT(('Appendix II'!$A29=_data_experts!$G$2:$G$453)*(_data_experts!$B$2:$B$453='Appendix II'!D$5))</f>
        <v>0</v>
      </c>
      <c r="E29" s="36">
        <f>SUMPRODUCT(('Appendix II'!$A29=_data_experts!$G$2:$G$453)*(_data_experts!$B$2:$B$453='Appendix II'!E$5))</f>
        <v>5</v>
      </c>
      <c r="F29" s="36">
        <f>SUMPRODUCT(('Appendix II'!$A29=_data_experts!$G$2:$G$453)*(_data_experts!$B$2:$B$453='Appendix II'!F$5))</f>
        <v>0</v>
      </c>
      <c r="G29" s="36">
        <f>SUMPRODUCT(('Appendix II'!$A29=_data_experts!$G$2:$G$453)*(_data_experts!$B$2:$B$453='Appendix II'!G$5))</f>
        <v>0</v>
      </c>
    </row>
    <row r="30" spans="1:7" x14ac:dyDescent="0.2">
      <c r="A30" s="64">
        <v>25</v>
      </c>
      <c r="B30" s="36">
        <f>COUNTIF(D30:G30,"&gt;0")</f>
        <v>1</v>
      </c>
      <c r="C30" s="36">
        <f>SUM(D30:G30)</f>
        <v>4</v>
      </c>
      <c r="D30" s="36">
        <f>SUMPRODUCT(('Appendix II'!$A30=_data_experts!$G$2:$G$453)*(_data_experts!$B$2:$B$453='Appendix II'!D$5))</f>
        <v>0</v>
      </c>
      <c r="E30" s="36">
        <f>SUMPRODUCT(('Appendix II'!$A30=_data_experts!$G$2:$G$453)*(_data_experts!$B$2:$B$453='Appendix II'!E$5))</f>
        <v>0</v>
      </c>
      <c r="F30" s="36">
        <f>SUMPRODUCT(('Appendix II'!$A30=_data_experts!$G$2:$G$453)*(_data_experts!$B$2:$B$453='Appendix II'!F$5))</f>
        <v>0</v>
      </c>
      <c r="G30" s="36">
        <f>SUMPRODUCT(('Appendix II'!$A30=_data_experts!$G$2:$G$453)*(_data_experts!$B$2:$B$453='Appendix II'!G$5))</f>
        <v>4</v>
      </c>
    </row>
    <row r="31" spans="1:7" x14ac:dyDescent="0.2">
      <c r="A31" s="64">
        <v>26</v>
      </c>
      <c r="B31" s="36">
        <f>COUNTIF(D31:G31,"&gt;0")</f>
        <v>1</v>
      </c>
      <c r="C31" s="36">
        <f>SUM(D31:G31)</f>
        <v>4</v>
      </c>
      <c r="D31" s="36">
        <f>SUMPRODUCT(('Appendix II'!$A31=_data_experts!$G$2:$G$453)*(_data_experts!$B$2:$B$453='Appendix II'!D$5))</f>
        <v>4</v>
      </c>
      <c r="E31" s="36">
        <f>SUMPRODUCT(('Appendix II'!$A31=_data_experts!$G$2:$G$453)*(_data_experts!$B$2:$B$453='Appendix II'!E$5))</f>
        <v>0</v>
      </c>
      <c r="F31" s="36">
        <f>SUMPRODUCT(('Appendix II'!$A31=_data_experts!$G$2:$G$453)*(_data_experts!$B$2:$B$453='Appendix II'!F$5))</f>
        <v>0</v>
      </c>
      <c r="G31" s="36">
        <f>SUMPRODUCT(('Appendix II'!$A31=_data_experts!$G$2:$G$453)*(_data_experts!$B$2:$B$453='Appendix II'!G$5))</f>
        <v>0</v>
      </c>
    </row>
    <row r="32" spans="1:7" x14ac:dyDescent="0.2">
      <c r="A32" s="64">
        <v>27</v>
      </c>
      <c r="B32" s="36">
        <f>COUNTIF(D32:G32,"&gt;0")</f>
        <v>1</v>
      </c>
      <c r="C32" s="36">
        <f>SUM(D32:G32)</f>
        <v>4</v>
      </c>
      <c r="D32" s="36">
        <f>SUMPRODUCT(('Appendix II'!$A32=_data_experts!$G$2:$G$453)*(_data_experts!$B$2:$B$453='Appendix II'!D$5))</f>
        <v>4</v>
      </c>
      <c r="E32" s="36">
        <f>SUMPRODUCT(('Appendix II'!$A32=_data_experts!$G$2:$G$453)*(_data_experts!$B$2:$B$453='Appendix II'!E$5))</f>
        <v>0</v>
      </c>
      <c r="F32" s="36">
        <f>SUMPRODUCT(('Appendix II'!$A32=_data_experts!$G$2:$G$453)*(_data_experts!$B$2:$B$453='Appendix II'!F$5))</f>
        <v>0</v>
      </c>
      <c r="G32" s="36">
        <f>SUMPRODUCT(('Appendix II'!$A32=_data_experts!$G$2:$G$453)*(_data_experts!$B$2:$B$453='Appendix II'!G$5))</f>
        <v>0</v>
      </c>
    </row>
    <row r="33" spans="1:7" x14ac:dyDescent="0.2">
      <c r="A33" s="64">
        <v>28</v>
      </c>
      <c r="B33" s="36">
        <f>COUNTIF(D33:G33,"&gt;0")</f>
        <v>1</v>
      </c>
      <c r="C33" s="36">
        <f>SUM(D33:G33)</f>
        <v>4</v>
      </c>
      <c r="D33" s="36">
        <f>SUMPRODUCT(('Appendix II'!$A33=_data_experts!$G$2:$G$453)*(_data_experts!$B$2:$B$453='Appendix II'!D$5))</f>
        <v>4</v>
      </c>
      <c r="E33" s="36">
        <f>SUMPRODUCT(('Appendix II'!$A33=_data_experts!$G$2:$G$453)*(_data_experts!$B$2:$B$453='Appendix II'!E$5))</f>
        <v>0</v>
      </c>
      <c r="F33" s="36">
        <f>SUMPRODUCT(('Appendix II'!$A33=_data_experts!$G$2:$G$453)*(_data_experts!$B$2:$B$453='Appendix II'!F$5))</f>
        <v>0</v>
      </c>
      <c r="G33" s="36">
        <f>SUMPRODUCT(('Appendix II'!$A33=_data_experts!$G$2:$G$453)*(_data_experts!$B$2:$B$453='Appendix II'!G$5))</f>
        <v>0</v>
      </c>
    </row>
    <row r="34" spans="1:7" x14ac:dyDescent="0.2">
      <c r="A34" s="64">
        <v>29</v>
      </c>
      <c r="B34" s="36">
        <f>COUNTIF(D34:G34,"&gt;0")</f>
        <v>1</v>
      </c>
      <c r="C34" s="36">
        <f>SUM(D34:G34)</f>
        <v>4</v>
      </c>
      <c r="D34" s="36">
        <f>SUMPRODUCT(('Appendix II'!$A34=_data_experts!$G$2:$G$453)*(_data_experts!$B$2:$B$453='Appendix II'!D$5))</f>
        <v>4</v>
      </c>
      <c r="E34" s="36">
        <f>SUMPRODUCT(('Appendix II'!$A34=_data_experts!$G$2:$G$453)*(_data_experts!$B$2:$B$453='Appendix II'!E$5))</f>
        <v>0</v>
      </c>
      <c r="F34" s="36">
        <f>SUMPRODUCT(('Appendix II'!$A34=_data_experts!$G$2:$G$453)*(_data_experts!$B$2:$B$453='Appendix II'!F$5))</f>
        <v>0</v>
      </c>
      <c r="G34" s="36">
        <f>SUMPRODUCT(('Appendix II'!$A34=_data_experts!$G$2:$G$453)*(_data_experts!$B$2:$B$453='Appendix II'!G$5))</f>
        <v>0</v>
      </c>
    </row>
    <row r="35" spans="1:7" x14ac:dyDescent="0.2">
      <c r="A35" s="64">
        <v>30</v>
      </c>
      <c r="B35" s="36">
        <f>COUNTIF(D35:G35,"&gt;0")</f>
        <v>1</v>
      </c>
      <c r="C35" s="36">
        <f>SUM(D35:G35)</f>
        <v>3</v>
      </c>
      <c r="D35" s="36">
        <f>SUMPRODUCT(('Appendix II'!$A35=_data_experts!$G$2:$G$453)*(_data_experts!$B$2:$B$453='Appendix II'!D$5))</f>
        <v>3</v>
      </c>
      <c r="E35" s="36">
        <f>SUMPRODUCT(('Appendix II'!$A35=_data_experts!$G$2:$G$453)*(_data_experts!$B$2:$B$453='Appendix II'!E$5))</f>
        <v>0</v>
      </c>
      <c r="F35" s="36">
        <f>SUMPRODUCT(('Appendix II'!$A35=_data_experts!$G$2:$G$453)*(_data_experts!$B$2:$B$453='Appendix II'!F$5))</f>
        <v>0</v>
      </c>
      <c r="G35" s="36">
        <f>SUMPRODUCT(('Appendix II'!$A35=_data_experts!$G$2:$G$453)*(_data_experts!$B$2:$B$453='Appendix II'!G$5))</f>
        <v>0</v>
      </c>
    </row>
    <row r="36" spans="1:7" x14ac:dyDescent="0.2">
      <c r="A36" s="64">
        <v>31</v>
      </c>
      <c r="B36" s="36">
        <f>COUNTIF(D36:G36,"&gt;0")</f>
        <v>1</v>
      </c>
      <c r="C36" s="36">
        <f>SUM(D36:G36)</f>
        <v>2</v>
      </c>
      <c r="D36" s="36">
        <f>SUMPRODUCT(('Appendix II'!$A36=_data_experts!$G$2:$G$453)*(_data_experts!$B$2:$B$453='Appendix II'!D$5))</f>
        <v>2</v>
      </c>
      <c r="E36" s="36">
        <f>SUMPRODUCT(('Appendix II'!$A36=_data_experts!$G$2:$G$453)*(_data_experts!$B$2:$B$453='Appendix II'!E$5))</f>
        <v>0</v>
      </c>
      <c r="F36" s="36">
        <f>SUMPRODUCT(('Appendix II'!$A36=_data_experts!$G$2:$G$453)*(_data_experts!$B$2:$B$453='Appendix II'!F$5))</f>
        <v>0</v>
      </c>
      <c r="G36" s="36">
        <f>SUMPRODUCT(('Appendix II'!$A36=_data_experts!$G$2:$G$453)*(_data_experts!$B$2:$B$453='Appendix II'!G$5))</f>
        <v>0</v>
      </c>
    </row>
    <row r="37" spans="1:7" x14ac:dyDescent="0.2">
      <c r="A37" s="64">
        <v>32</v>
      </c>
      <c r="B37" s="36">
        <f>COUNTIF(D37:G37,"&gt;0")</f>
        <v>1</v>
      </c>
      <c r="C37" s="36">
        <f>SUM(D37:G37)</f>
        <v>2</v>
      </c>
      <c r="D37" s="36">
        <f>SUMPRODUCT(('Appendix II'!$A37=_data_experts!$G$2:$G$453)*(_data_experts!$B$2:$B$453='Appendix II'!D$5))</f>
        <v>2</v>
      </c>
      <c r="E37" s="36">
        <f>SUMPRODUCT(('Appendix II'!$A37=_data_experts!$G$2:$G$453)*(_data_experts!$B$2:$B$453='Appendix II'!E$5))</f>
        <v>0</v>
      </c>
      <c r="F37" s="36">
        <f>SUMPRODUCT(('Appendix II'!$A37=_data_experts!$G$2:$G$453)*(_data_experts!$B$2:$B$453='Appendix II'!F$5))</f>
        <v>0</v>
      </c>
      <c r="G37" s="36">
        <f>SUMPRODUCT(('Appendix II'!$A37=_data_experts!$G$2:$G$453)*(_data_experts!$B$2:$B$453='Appendix II'!G$5))</f>
        <v>0</v>
      </c>
    </row>
    <row r="38" spans="1:7" x14ac:dyDescent="0.2">
      <c r="A38" s="64">
        <v>33</v>
      </c>
      <c r="B38" s="36">
        <f>COUNTIF(D38:G38,"&gt;0")</f>
        <v>1</v>
      </c>
      <c r="C38" s="36">
        <f>SUM(D38:G38)</f>
        <v>2</v>
      </c>
      <c r="D38" s="36">
        <f>SUMPRODUCT(('Appendix II'!$A38=_data_experts!$G$2:$G$453)*(_data_experts!$B$2:$B$453='Appendix II'!D$5))</f>
        <v>2</v>
      </c>
      <c r="E38" s="36">
        <f>SUMPRODUCT(('Appendix II'!$A38=_data_experts!$G$2:$G$453)*(_data_experts!$B$2:$B$453='Appendix II'!E$5))</f>
        <v>0</v>
      </c>
      <c r="F38" s="36">
        <f>SUMPRODUCT(('Appendix II'!$A38=_data_experts!$G$2:$G$453)*(_data_experts!$B$2:$B$453='Appendix II'!F$5))</f>
        <v>0</v>
      </c>
      <c r="G38" s="36">
        <f>SUMPRODUCT(('Appendix II'!$A38=_data_experts!$G$2:$G$453)*(_data_experts!$B$2:$B$453='Appendix II'!G$5))</f>
        <v>0</v>
      </c>
    </row>
    <row r="39" spans="1:7" x14ac:dyDescent="0.2">
      <c r="A39" s="64">
        <v>34</v>
      </c>
      <c r="B39" s="36">
        <f>COUNTIF(D39:G39,"&gt;0")</f>
        <v>0</v>
      </c>
      <c r="C39" s="36">
        <f>SUM(D39:G39)</f>
        <v>0</v>
      </c>
      <c r="D39" s="36">
        <f>SUMPRODUCT(('Appendix II'!$A39=_data_experts!$G$2:$G$453)*(_data_experts!$B$2:$B$453='Appendix II'!D$5))</f>
        <v>0</v>
      </c>
      <c r="E39" s="36">
        <f>SUMPRODUCT(('Appendix II'!$A39=_data_experts!$G$2:$G$453)*(_data_experts!$B$2:$B$453='Appendix II'!E$5))</f>
        <v>0</v>
      </c>
      <c r="F39" s="36">
        <f>SUMPRODUCT(('Appendix II'!$A39=_data_experts!$G$2:$G$453)*(_data_experts!$B$2:$B$453='Appendix II'!F$5))</f>
        <v>0</v>
      </c>
      <c r="G39" s="36">
        <f>SUMPRODUCT(('Appendix II'!$A39=_data_experts!$G$2:$G$453)*(_data_experts!$B$2:$B$453='Appendix II'!G$5))</f>
        <v>0</v>
      </c>
    </row>
    <row r="40" spans="1:7" x14ac:dyDescent="0.2">
      <c r="A40" s="64">
        <v>35</v>
      </c>
      <c r="B40" s="36">
        <f>COUNTIF(D40:G40,"&gt;0")</f>
        <v>1</v>
      </c>
      <c r="C40" s="36">
        <f>SUM(D40:G40)</f>
        <v>1</v>
      </c>
      <c r="D40" s="36">
        <f>SUMPRODUCT(('Appendix II'!$A40=_data_experts!$G$2:$G$453)*(_data_experts!$B$2:$B$453='Appendix II'!D$5))</f>
        <v>0</v>
      </c>
      <c r="E40" s="36">
        <f>SUMPRODUCT(('Appendix II'!$A40=_data_experts!$G$2:$G$453)*(_data_experts!$B$2:$B$453='Appendix II'!E$5))</f>
        <v>0</v>
      </c>
      <c r="F40" s="36">
        <f>SUMPRODUCT(('Appendix II'!$A40=_data_experts!$G$2:$G$453)*(_data_experts!$B$2:$B$453='Appendix II'!F$5))</f>
        <v>0</v>
      </c>
      <c r="G40" s="36">
        <f>SUMPRODUCT(('Appendix II'!$A40=_data_experts!$G$2:$G$453)*(_data_experts!$B$2:$B$453='Appendix II'!G$5))</f>
        <v>1</v>
      </c>
    </row>
    <row r="41" spans="1:7" x14ac:dyDescent="0.2">
      <c r="A41" s="64">
        <v>36</v>
      </c>
      <c r="B41" s="36">
        <f>COUNTIF(D41:G41,"&gt;0")</f>
        <v>0</v>
      </c>
      <c r="C41" s="36">
        <f>SUM(D41:G41)</f>
        <v>0</v>
      </c>
      <c r="D41" s="36">
        <f>SUMPRODUCT(('Appendix II'!$A41=_data_experts!$G$2:$G$453)*(_data_experts!$B$2:$B$453='Appendix II'!D$5))</f>
        <v>0</v>
      </c>
      <c r="E41" s="36">
        <f>SUMPRODUCT(('Appendix II'!$A41=_data_experts!$G$2:$G$453)*(_data_experts!$B$2:$B$453='Appendix II'!E$5))</f>
        <v>0</v>
      </c>
      <c r="F41" s="36">
        <f>SUMPRODUCT(('Appendix II'!$A41=_data_experts!$G$2:$G$453)*(_data_experts!$B$2:$B$453='Appendix II'!F$5))</f>
        <v>0</v>
      </c>
      <c r="G41" s="36">
        <f>SUMPRODUCT(('Appendix II'!$A41=_data_experts!$G$2:$G$453)*(_data_experts!$B$2:$B$453='Appendix II'!G$5))</f>
        <v>0</v>
      </c>
    </row>
  </sheetData>
  <mergeCells count="2">
    <mergeCell ref="B4:B5"/>
    <mergeCell ref="A4:A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2262-CC72-C64E-914E-B340DFFE3685}">
  <sheetPr>
    <tabColor theme="5" tint="0.59999389629810485"/>
  </sheetPr>
  <dimension ref="A1:H9"/>
  <sheetViews>
    <sheetView workbookViewId="0">
      <selection activeCell="H15" sqref="H15"/>
    </sheetView>
  </sheetViews>
  <sheetFormatPr baseColWidth="10" defaultRowHeight="16" x14ac:dyDescent="0.2"/>
  <cols>
    <col min="1" max="1" width="21.6640625" bestFit="1" customWidth="1"/>
    <col min="2" max="2" width="11.1640625" style="78" bestFit="1" customWidth="1"/>
    <col min="3" max="3" width="11.1640625" style="78" customWidth="1"/>
    <col min="4" max="8" width="10.83203125" style="78"/>
  </cols>
  <sheetData>
    <row r="1" spans="1:8" x14ac:dyDescent="0.2">
      <c r="A1" s="80"/>
      <c r="B1" s="82" t="s">
        <v>162</v>
      </c>
      <c r="C1" s="81" t="s">
        <v>163</v>
      </c>
      <c r="D1" s="81" t="s">
        <v>161</v>
      </c>
      <c r="E1" s="81" t="s">
        <v>165</v>
      </c>
      <c r="F1" s="81" t="s">
        <v>160</v>
      </c>
    </row>
    <row r="2" spans="1:8" s="74" customFormat="1" x14ac:dyDescent="0.2">
      <c r="A2" s="74" t="s">
        <v>179</v>
      </c>
      <c r="B2" s="83">
        <f t="shared" ref="B2:E2" si="0">SUM(B3:B9)</f>
        <v>3</v>
      </c>
      <c r="C2" s="79">
        <f t="shared" si="0"/>
        <v>5</v>
      </c>
      <c r="D2" s="79">
        <f t="shared" si="0"/>
        <v>7</v>
      </c>
      <c r="E2" s="79">
        <f t="shared" si="0"/>
        <v>2</v>
      </c>
      <c r="F2" s="79">
        <f>SUM(F3:F9)</f>
        <v>4</v>
      </c>
      <c r="G2" s="79"/>
      <c r="H2" s="79"/>
    </row>
    <row r="3" spans="1:8" x14ac:dyDescent="0.2">
      <c r="A3" t="s">
        <v>174</v>
      </c>
      <c r="B3" s="84">
        <v>1</v>
      </c>
      <c r="C3" s="78">
        <v>2</v>
      </c>
      <c r="D3" s="78">
        <v>3</v>
      </c>
      <c r="E3" s="78">
        <v>1</v>
      </c>
    </row>
    <row r="4" spans="1:8" x14ac:dyDescent="0.2">
      <c r="A4" t="s">
        <v>181</v>
      </c>
      <c r="B4" s="84"/>
      <c r="C4" s="78">
        <v>1</v>
      </c>
    </row>
    <row r="5" spans="1:8" x14ac:dyDescent="0.2">
      <c r="A5" t="s">
        <v>176</v>
      </c>
      <c r="B5" s="84">
        <v>1</v>
      </c>
      <c r="C5" s="78">
        <v>2</v>
      </c>
      <c r="D5" s="78">
        <v>3</v>
      </c>
    </row>
    <row r="6" spans="1:8" x14ac:dyDescent="0.2">
      <c r="A6" t="s">
        <v>178</v>
      </c>
      <c r="B6" s="84"/>
      <c r="D6" s="78">
        <v>1</v>
      </c>
      <c r="E6" s="78">
        <v>1</v>
      </c>
    </row>
    <row r="7" spans="1:8" x14ac:dyDescent="0.2">
      <c r="A7" t="s">
        <v>175</v>
      </c>
      <c r="B7" s="84"/>
      <c r="F7" s="78">
        <v>2</v>
      </c>
    </row>
    <row r="8" spans="1:8" x14ac:dyDescent="0.2">
      <c r="A8" t="s">
        <v>177</v>
      </c>
      <c r="B8" s="84">
        <v>1</v>
      </c>
    </row>
    <row r="9" spans="1:8" x14ac:dyDescent="0.2">
      <c r="A9" t="s">
        <v>180</v>
      </c>
      <c r="B9" s="84"/>
      <c r="F9" s="78">
        <v>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11</vt:i4>
      </vt:variant>
      <vt:variant>
        <vt:lpstr>Diagramme</vt:lpstr>
      </vt:variant>
      <vt:variant>
        <vt:i4>2</vt:i4>
      </vt:variant>
    </vt:vector>
  </HeadingPairs>
  <TitlesOfParts>
    <vt:vector size="13" baseType="lpstr">
      <vt:lpstr>File overview</vt:lpstr>
      <vt:lpstr>_data_experts</vt:lpstr>
      <vt:lpstr>_data_models</vt:lpstr>
      <vt:lpstr>_data_RCP</vt:lpstr>
      <vt:lpstr>_data_elections</vt:lpstr>
      <vt:lpstr>Figure 1 (data)</vt:lpstr>
      <vt:lpstr>Figure 2 (data)</vt:lpstr>
      <vt:lpstr>Figure 3 (data)</vt:lpstr>
      <vt:lpstr>Appendix I</vt:lpstr>
      <vt:lpstr>Appendix II</vt:lpstr>
      <vt:lpstr>Appendix IV</vt:lpstr>
      <vt:lpstr>Figure 2</vt:lpstr>
      <vt:lpstr>Figure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Graefe</dc:creator>
  <cp:lastModifiedBy>Andreas Graefe</cp:lastModifiedBy>
  <cp:lastPrinted>2018-06-21T08:19:00Z</cp:lastPrinted>
  <dcterms:created xsi:type="dcterms:W3CDTF">2017-02-01T10:38:16Z</dcterms:created>
  <dcterms:modified xsi:type="dcterms:W3CDTF">2018-07-26T08:14:32Z</dcterms:modified>
</cp:coreProperties>
</file>